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KrosData\Export\"/>
    </mc:Choice>
  </mc:AlternateContent>
  <bookViews>
    <workbookView xWindow="0" yWindow="0" windowWidth="0" windowHeight="0"/>
  </bookViews>
  <sheets>
    <sheet name="Rekapitulace stavby" sheetId="1" r:id="rId1"/>
    <sheet name="P03 - Pavlon P3, střech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'P03 - Pavlon P3, střecha'!$C$126:$K$350</definedName>
    <definedName name="_xlnm.Print_Area" localSheetId="1">'P03 - Pavlon P3, střecha'!$C$4:$J$76,'P03 - Pavlon P3, střecha'!$C$114:$J$350</definedName>
    <definedName name="_xlnm.Print_Titles" localSheetId="1">'P03 - Pavlon P3, střecha'!$126:$126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50"/>
  <c r="BH350"/>
  <c r="BG350"/>
  <c r="BF350"/>
  <c r="T350"/>
  <c r="T349"/>
  <c r="R350"/>
  <c r="R349"/>
  <c r="P350"/>
  <c r="P349"/>
  <c r="BI348"/>
  <c r="BH348"/>
  <c r="BG348"/>
  <c r="BF348"/>
  <c r="T348"/>
  <c r="T347"/>
  <c r="R348"/>
  <c r="R347"/>
  <c r="P348"/>
  <c r="P347"/>
  <c r="BI346"/>
  <c r="BH346"/>
  <c r="BG346"/>
  <c r="BF346"/>
  <c r="T346"/>
  <c r="R346"/>
  <c r="P346"/>
  <c r="BI343"/>
  <c r="BH343"/>
  <c r="BG343"/>
  <c r="BF343"/>
  <c r="T343"/>
  <c r="R343"/>
  <c r="P343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77"/>
  <c r="BH277"/>
  <c r="BG277"/>
  <c r="BF277"/>
  <c r="T277"/>
  <c r="R277"/>
  <c r="P277"/>
  <c r="BI275"/>
  <c r="BH275"/>
  <c r="BG275"/>
  <c r="BF275"/>
  <c r="T275"/>
  <c r="R275"/>
  <c r="P275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59"/>
  <c r="BH259"/>
  <c r="BG259"/>
  <c r="BF259"/>
  <c r="T259"/>
  <c r="R259"/>
  <c r="P259"/>
  <c r="BI257"/>
  <c r="BH257"/>
  <c r="BG257"/>
  <c r="BF257"/>
  <c r="T257"/>
  <c r="R257"/>
  <c r="P257"/>
  <c r="BI251"/>
  <c r="BH251"/>
  <c r="BG251"/>
  <c r="BF251"/>
  <c r="T251"/>
  <c r="R251"/>
  <c r="P251"/>
  <c r="BI241"/>
  <c r="BH241"/>
  <c r="BG241"/>
  <c r="BF241"/>
  <c r="T241"/>
  <c r="R241"/>
  <c r="P241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199"/>
  <c r="BH199"/>
  <c r="BG199"/>
  <c r="BF199"/>
  <c r="T199"/>
  <c r="R199"/>
  <c r="P199"/>
  <c r="BI194"/>
  <c r="BH194"/>
  <c r="BG194"/>
  <c r="BF194"/>
  <c r="T194"/>
  <c r="R194"/>
  <c r="P194"/>
  <c r="BI184"/>
  <c r="BH184"/>
  <c r="BG184"/>
  <c r="BF184"/>
  <c r="T184"/>
  <c r="R184"/>
  <c r="P184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58"/>
  <c r="BH158"/>
  <c r="BG158"/>
  <c r="BF158"/>
  <c r="T158"/>
  <c r="R158"/>
  <c r="P158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F123"/>
  <c r="F121"/>
  <c r="E119"/>
  <c r="F91"/>
  <c r="F89"/>
  <c r="E87"/>
  <c r="J24"/>
  <c r="E24"/>
  <c r="J92"/>
  <c r="J23"/>
  <c r="J21"/>
  <c r="E21"/>
  <c r="J123"/>
  <c r="J20"/>
  <c r="J18"/>
  <c r="E18"/>
  <c r="F124"/>
  <c r="J17"/>
  <c r="J12"/>
  <c r="J121"/>
  <c r="E7"/>
  <c r="E117"/>
  <c i="1" r="L90"/>
  <c r="AM90"/>
  <c r="AM89"/>
  <c r="L89"/>
  <c r="AM87"/>
  <c r="L87"/>
  <c r="L85"/>
  <c r="L84"/>
  <c i="2" r="J348"/>
  <c r="J343"/>
  <c r="BK332"/>
  <c r="BK321"/>
  <c r="BK309"/>
  <c r="BK269"/>
  <c r="J232"/>
  <c r="J205"/>
  <c r="J332"/>
  <c r="J321"/>
  <c r="J306"/>
  <c r="BK257"/>
  <c r="BK211"/>
  <c r="J184"/>
  <c r="BK144"/>
  <c r="J130"/>
  <c r="J309"/>
  <c r="BK275"/>
  <c r="BK241"/>
  <c r="BK194"/>
  <c r="BK312"/>
  <c r="BK291"/>
  <c r="BK259"/>
  <c r="J230"/>
  <c r="BK208"/>
  <c r="BK171"/>
  <c r="BK133"/>
  <c r="BK348"/>
  <c r="BK343"/>
  <c r="J337"/>
  <c r="J327"/>
  <c r="J315"/>
  <c r="BK287"/>
  <c r="J259"/>
  <c r="BK175"/>
  <c r="J334"/>
  <c r="J323"/>
  <c r="BK315"/>
  <c r="J267"/>
  <c r="BK223"/>
  <c r="BK205"/>
  <c r="BK146"/>
  <c r="BK134"/>
  <c r="BK294"/>
  <c r="BK267"/>
  <c r="BK230"/>
  <c r="BK184"/>
  <c r="J143"/>
  <c r="BK306"/>
  <c r="BK284"/>
  <c r="J231"/>
  <c r="J175"/>
  <c r="J146"/>
  <c r="BK350"/>
  <c r="BK346"/>
  <c r="BK334"/>
  <c r="BK323"/>
  <c r="J312"/>
  <c r="J284"/>
  <c r="BK251"/>
  <c r="BK217"/>
  <c r="J149"/>
  <c r="J329"/>
  <c r="BK318"/>
  <c r="BK277"/>
  <c r="J251"/>
  <c r="J217"/>
  <c r="BK199"/>
  <c r="BK158"/>
  <c r="BK143"/>
  <c i="1" r="AS94"/>
  <c i="2" r="J277"/>
  <c r="J265"/>
  <c r="J228"/>
  <c r="J144"/>
  <c r="J133"/>
  <c r="J297"/>
  <c r="J287"/>
  <c r="BK232"/>
  <c r="J211"/>
  <c r="J194"/>
  <c r="J134"/>
  <c r="J350"/>
  <c r="J346"/>
  <c r="BK337"/>
  <c r="BK329"/>
  <c r="J318"/>
  <c r="J291"/>
  <c r="BK265"/>
  <c r="J223"/>
  <c r="J171"/>
  <c r="BK130"/>
  <c r="BK327"/>
  <c r="BK317"/>
  <c r="J275"/>
  <c r="J241"/>
  <c r="J208"/>
  <c r="J169"/>
  <c r="BK149"/>
  <c r="J142"/>
  <c r="BK297"/>
  <c r="J269"/>
  <c r="BK231"/>
  <c r="J158"/>
  <c r="BK142"/>
  <c r="J317"/>
  <c r="J294"/>
  <c r="J257"/>
  <c r="BK228"/>
  <c r="J199"/>
  <c r="BK169"/>
  <c l="1" r="P129"/>
  <c r="T129"/>
  <c r="P141"/>
  <c r="R141"/>
  <c r="T148"/>
  <c r="P268"/>
  <c r="BK129"/>
  <c r="J129"/>
  <c r="J98"/>
  <c r="R129"/>
  <c r="R128"/>
  <c r="BK141"/>
  <c r="J141"/>
  <c r="J99"/>
  <c r="T141"/>
  <c r="R148"/>
  <c r="T268"/>
  <c r="R316"/>
  <c r="BK148"/>
  <c r="J148"/>
  <c r="J101"/>
  <c r="P148"/>
  <c r="BK268"/>
  <c r="J268"/>
  <c r="J102"/>
  <c r="R268"/>
  <c r="BK316"/>
  <c r="J316"/>
  <c r="J103"/>
  <c r="P316"/>
  <c r="T316"/>
  <c r="BK322"/>
  <c r="J322"/>
  <c r="J104"/>
  <c r="P322"/>
  <c r="R322"/>
  <c r="T322"/>
  <c r="BK333"/>
  <c r="J333"/>
  <c r="J105"/>
  <c r="P333"/>
  <c r="R333"/>
  <c r="T333"/>
  <c r="BK349"/>
  <c r="J349"/>
  <c r="J107"/>
  <c r="J89"/>
  <c r="J124"/>
  <c r="BE143"/>
  <c r="BE149"/>
  <c r="BE199"/>
  <c r="BE217"/>
  <c r="BE265"/>
  <c r="BE269"/>
  <c r="BE297"/>
  <c r="BE348"/>
  <c r="E85"/>
  <c r="F92"/>
  <c r="BE134"/>
  <c r="BE146"/>
  <c r="BE171"/>
  <c r="BE205"/>
  <c r="BE208"/>
  <c r="BE211"/>
  <c r="BE223"/>
  <c r="BE232"/>
  <c r="BE251"/>
  <c r="BE277"/>
  <c r="BE284"/>
  <c r="BE294"/>
  <c r="BE306"/>
  <c r="BE315"/>
  <c r="BE130"/>
  <c r="BE169"/>
  <c r="BE175"/>
  <c r="BE184"/>
  <c r="BE230"/>
  <c r="BE231"/>
  <c r="BE259"/>
  <c r="BE267"/>
  <c r="BE287"/>
  <c r="BE291"/>
  <c r="BE309"/>
  <c r="BE312"/>
  <c r="BE317"/>
  <c r="BE318"/>
  <c r="BE321"/>
  <c r="BE323"/>
  <c r="J91"/>
  <c r="BE133"/>
  <c r="BE142"/>
  <c r="BE144"/>
  <c r="BE158"/>
  <c r="BE194"/>
  <c r="BE228"/>
  <c r="BE241"/>
  <c r="BE257"/>
  <c r="BE275"/>
  <c r="BE327"/>
  <c r="BE329"/>
  <c r="BE332"/>
  <c r="BE334"/>
  <c r="BE337"/>
  <c r="BE343"/>
  <c r="BE346"/>
  <c r="BE350"/>
  <c r="J34"/>
  <c i="1" r="AW95"/>
  <c i="2" r="F37"/>
  <c i="1" r="BD95"/>
  <c r="BD94"/>
  <c r="W33"/>
  <c i="2" r="F36"/>
  <c i="1" r="BC95"/>
  <c r="BC94"/>
  <c r="W32"/>
  <c i="2" r="F35"/>
  <c i="1" r="BB95"/>
  <c r="BB94"/>
  <c r="AX94"/>
  <c i="2" r="F34"/>
  <c i="1" r="BA95"/>
  <c r="BA94"/>
  <c r="W30"/>
  <c i="2" l="1" r="R147"/>
  <c r="R127"/>
  <c r="T128"/>
  <c r="P147"/>
  <c r="T147"/>
  <c r="P128"/>
  <c r="P127"/>
  <c i="1" r="AU95"/>
  <c i="2" r="BK347"/>
  <c r="J347"/>
  <c r="J106"/>
  <c r="BK128"/>
  <c r="BK127"/>
  <c r="J127"/>
  <c r="BK147"/>
  <c r="J147"/>
  <c r="J100"/>
  <c i="1" r="W31"/>
  <c i="2" r="F33"/>
  <c i="1" r="AZ95"/>
  <c r="AZ94"/>
  <c r="W29"/>
  <c r="AU94"/>
  <c i="2" r="J33"/>
  <c i="1" r="AV95"/>
  <c r="AT95"/>
  <c i="2" r="J30"/>
  <c i="1" r="AG95"/>
  <c r="AG94"/>
  <c r="AK26"/>
  <c r="AW94"/>
  <c r="AK30"/>
  <c r="AY94"/>
  <c i="2" l="1" r="T127"/>
  <c r="J96"/>
  <c r="J128"/>
  <c r="J97"/>
  <c r="J39"/>
  <c i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<sst xmlns="http://schemas.openxmlformats.org/spreadsheetml/2006/main">
  <si>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</si>
  <si>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</si>
  <si>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</si>
  <si>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</si>
  <si>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</si>
  <si>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{bb9c2986-e4f5-41d9-99f6-938d21ab25fa}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</si>
  <si>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</si>
  <si>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</si>
  <si>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</si>
  <si>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</si>
  <si>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</si>
  <si>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</si>
  <si>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</si>
  <si>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</si>
  <si>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006/2021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</si>
  <si>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</si>
  <si>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</si>
  <si>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Zatelení budov MŠ Předškolní 624/1, Ostrava-Výškovice</t>
  </si>
  <si>
    <t>KSO:</t>
  </si>
  <si>
    <t>CC-CZ:</t>
  </si>
  <si>
    <t>Místo:</t>
  </si>
  <si>
    <t xml:space="preserve"> </t>
  </si>
  <si>
    <t>Datum:</t>
  </si>
  <si>
    <t>28. 6. 2021</t>
  </si>
  <si>
    <t>Zadavatel:</t>
  </si>
  <si>
    <t>IČ:</t>
  </si>
  <si>
    <t>SMO MOb Jih, Horní 3, Ostrava-Hrabůvka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</si>
  <si>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</si>
  <si>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</si>
  <si>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</si>
  <si>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</si>
  <si>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</si>
  <si>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</si>
  <si>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</si>
  <si>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</si>
  <si>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</si>
  <si>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</si>
  <si>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</si>
  <si>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</si>
  <si>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</si>
  <si>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</si>
  <si>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</si>
  <si>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</si>
  <si>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</si>
  <si>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</si>
  <si>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</si>
  <si>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</si>
  <si>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</si>
  <si>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</si>
  <si>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</si>
  <si>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</si>
  <si>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</si>
  <si>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</si>
  <si>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</si>
  <si>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</si>
  <si>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</si>
  <si>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</si>
  <si>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</si>
  <si>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</si>
  <si>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</si>
  <si>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</si>
  <si>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</si>
  <si>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</si>
  <si>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</si>
  <si>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</si>
  <si>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</si>
  <si>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</si>
  <si>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</si>
  <si>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</si>
  <si>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</si>
  <si>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</si>
  <si>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</si>
  <si>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</si>
  <si>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</si>
  <si>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</si>
  <si>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</si>
  <si>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</si>
  <si>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</si>
  <si>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</si>
  <si>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P03</t>
  </si>
  <si>
    <t>Pavlon P3, střecha</t>
  </si>
  <si>
    <t>STA</t>
  </si>
  <si>
    <t>1</t>
  </si>
  <si>
    <t>{6c9194e8-7053-4d7d-87c2-cbd28265b42b}</t>
  </si>
  <si>
    <t>2</t>
  </si>
  <si>
    <t>KRYCÍ LIST SOUPISU PRACÍ</t>
  </si>
  <si>
    <t>Objekt:</t>
  </si>
  <si>
    <t>P03 - Pavlon P3, střecha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</si>
  <si>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</si>
  <si>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</si>
  <si>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</si>
  <si>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</si>
  <si>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</si>
  <si>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</si>
  <si>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</si>
  <si>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</si>
  <si>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</si>
  <si>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</si>
  <si>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</si>
  <si>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</si>
  <si>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</si>
  <si>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</si>
  <si>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</si>
  <si>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</si>
  <si>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</si>
  <si>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</si>
  <si>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</si>
  <si>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</si>
  <si>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</si>
  <si>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</si>
  <si>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</si>
  <si>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</si>
  <si>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</si>
  <si>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</si>
  <si>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</si>
  <si>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</si>
  <si>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</si>
  <si>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</si>
  <si>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</si>
  <si>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</si>
  <si>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</si>
  <si>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</si>
  <si>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</si>
  <si>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953961113</t>
  </si>
  <si>
    <t>Kotvy chemickým tmelem M 12 hl 110 mm do betonu, ŽB nebo kamene s vyvrtáním otvoru</t>
  </si>
  <si>
    <t>kus</t>
  </si>
  <si>
    <t>4</t>
  </si>
  <si>
    <t>-582820856</t>
  </si>
  <si>
    <t>VV</t>
  </si>
  <si>
    <t>Detail atika - kotvení á 0,5m</t>
  </si>
  <si>
    <t>73,0/0,5</t>
  </si>
  <si>
    <t>953965123</t>
  </si>
  <si>
    <t>Kotevní šroub pro chemické kotvy M 12 dl 260 mm</t>
  </si>
  <si>
    <t>-704855281</t>
  </si>
  <si>
    <t>3</t>
  </si>
  <si>
    <t>965081343</t>
  </si>
  <si>
    <t>Bourání podlah z dlaždic betonových, teracových nebo čedičových tl do 40 mm plochy přes 1 m2</t>
  </si>
  <si>
    <t>m2</t>
  </si>
  <si>
    <t>1840231187</t>
  </si>
  <si>
    <t>Demontáž zátěžové dlažby na střeše</t>
  </si>
  <si>
    <t>obvod</t>
  </si>
  <si>
    <t>(21,7+13,29)*2*0,5</t>
  </si>
  <si>
    <t>plocha 2ks/m2</t>
  </si>
  <si>
    <t>21,2*12,79*0,5*0,5*2</t>
  </si>
  <si>
    <t>Součet</t>
  </si>
  <si>
    <t>997</t>
  </si>
  <si>
    <t>Přesun sutě</t>
  </si>
  <si>
    <t>997013121</t>
  </si>
  <si>
    <t>Vnitrostaveništní doprava suti a vybouraných hmot pro budovy v do 45 m s použitím mechanizace</t>
  </si>
  <si>
    <t>t</t>
  </si>
  <si>
    <t>-1803325201</t>
  </si>
  <si>
    <t>5</t>
  </si>
  <si>
    <t>997013501</t>
  </si>
  <si>
    <t>Odvoz suti a vybouraných hmot na skládku nebo meziskládku do 1 km se složením</t>
  </si>
  <si>
    <t>1665163122</t>
  </si>
  <si>
    <t>6</t>
  </si>
  <si>
    <t>997013509</t>
  </si>
  <si>
    <t>Příplatek k odvozu suti a vybouraných hmot na skládku ZKD 1 km přes 1 km</t>
  </si>
  <si>
    <t>-2084721900</t>
  </si>
  <si>
    <t>24,782*10 'Přepočtené koeficientem množství</t>
  </si>
  <si>
    <t>7</t>
  </si>
  <si>
    <t>997013831</t>
  </si>
  <si>
    <t>Poplatek za uložení na skládce (skládkovné) stavebního odpadu směsného kód odpadu 170 904</t>
  </si>
  <si>
    <t>-1260612518</t>
  </si>
  <si>
    <t>PSV</t>
  </si>
  <si>
    <t>Práce a dodávky PSV</t>
  </si>
  <si>
    <t>712</t>
  </si>
  <si>
    <t>Povlakové krytiny</t>
  </si>
  <si>
    <t>8</t>
  </si>
  <si>
    <t>712300831</t>
  </si>
  <si>
    <t>Odstranění povlakové krytiny střech do 10° jednovrstvé</t>
  </si>
  <si>
    <t>16</t>
  </si>
  <si>
    <t>-860344822</t>
  </si>
  <si>
    <t>demontáž EPDM folie</t>
  </si>
  <si>
    <t>plocha</t>
  </si>
  <si>
    <t>22,2*13,79</t>
  </si>
  <si>
    <t>vytažení na atiky</t>
  </si>
  <si>
    <t>(21,7+13,29)*2*0,565</t>
  </si>
  <si>
    <t>nástavby</t>
  </si>
  <si>
    <t>2,1*4*2*0,55</t>
  </si>
  <si>
    <t>712300841</t>
  </si>
  <si>
    <t>Odstranění povlakové krytiny střech do 10° odškrabáním mechu s urovnáním povrchu a očištěním</t>
  </si>
  <si>
    <t>-1417445032</t>
  </si>
  <si>
    <t>Původní asf. pásy - plocha střechy bez atik, plocha atik, vytažení na atiky a stěny</t>
  </si>
  <si>
    <t>21,7*13,29</t>
  </si>
  <si>
    <t>atiky</t>
  </si>
  <si>
    <t>(22,2+13,79)*2*0,25</t>
  </si>
  <si>
    <t>vytažení na nástavby</t>
  </si>
  <si>
    <t>10</t>
  </si>
  <si>
    <t>712300845</t>
  </si>
  <si>
    <t>Demontáž ventilační hlavice na ploché střeše sklonu do 10°</t>
  </si>
  <si>
    <t>-915628330</t>
  </si>
  <si>
    <t>11</t>
  </si>
  <si>
    <t>712300851</t>
  </si>
  <si>
    <t>Demontáž ukončujícího kovového profilu přímého</t>
  </si>
  <si>
    <t>m</t>
  </si>
  <si>
    <t>-20388614</t>
  </si>
  <si>
    <t>odstranění EPDM folie</t>
  </si>
  <si>
    <t>(21,7+13,29)*2</t>
  </si>
  <si>
    <t>12</t>
  </si>
  <si>
    <t>712300929</t>
  </si>
  <si>
    <t>Oprava poruch stáv. krytiny, oprava boulí prořezáním přetavením asf. pásem, rozsah do 20% plochy</t>
  </si>
  <si>
    <t>-1315967230</t>
  </si>
  <si>
    <t>Plocha střechy bez atik, vytažení na atiky a stěny</t>
  </si>
  <si>
    <t>13</t>
  </si>
  <si>
    <t>712363090</t>
  </si>
  <si>
    <t>Provedení povlakové krytiny střech do 10° fólií mPVC (bez dodání materiálu)</t>
  </si>
  <si>
    <t>-1183403223</t>
  </si>
  <si>
    <t>Plocha střechy bez atik, plocha atik</t>
  </si>
  <si>
    <t>(22,2+13,79)*2*0,49</t>
  </si>
  <si>
    <t>Mezisoučet</t>
  </si>
  <si>
    <t>pojistný pás podtlakového kotvení š. 500 mm</t>
  </si>
  <si>
    <t>86,78*0,5</t>
  </si>
  <si>
    <t>14</t>
  </si>
  <si>
    <t>M</t>
  </si>
  <si>
    <t>2834</t>
  </si>
  <si>
    <t>střešní fólie 1,6 mm</t>
  </si>
  <si>
    <t>32</t>
  </si>
  <si>
    <t>-1465678886</t>
  </si>
  <si>
    <t>323,663*1,15</t>
  </si>
  <si>
    <t>pojistný pás š. 500 mm - kotvící profil</t>
  </si>
  <si>
    <t>712363122</t>
  </si>
  <si>
    <t>Provedení povlakové krytiny střech do 10° provedení rohů a koutů navařením izolačních tvarovek</t>
  </si>
  <si>
    <t>472714519</t>
  </si>
  <si>
    <t>rohy</t>
  </si>
  <si>
    <t>8*2 "nástavby</t>
  </si>
  <si>
    <t>kouty</t>
  </si>
  <si>
    <t>8 "atiky</t>
  </si>
  <si>
    <t>28322070</t>
  </si>
  <si>
    <t>roh vnitřní pro střešní fólie mPVC šedé</t>
  </si>
  <si>
    <t>907217171</t>
  </si>
  <si>
    <t>17</t>
  </si>
  <si>
    <t>28322071</t>
  </si>
  <si>
    <t>roh vnější pro střešní fólie mPVC šedá</t>
  </si>
  <si>
    <t>-1633244996</t>
  </si>
  <si>
    <t>18</t>
  </si>
  <si>
    <t>712363206</t>
  </si>
  <si>
    <t>Provedení povlakové krytiny střech do 10° uchycení fólie kovovým profilem pro podtlakové kotvení vč. kotevních šroubů</t>
  </si>
  <si>
    <t>386573657</t>
  </si>
  <si>
    <t>atika</t>
  </si>
  <si>
    <t>střešní nástavby</t>
  </si>
  <si>
    <t>2,1*4*2</t>
  </si>
  <si>
    <t>19</t>
  </si>
  <si>
    <t>28355</t>
  </si>
  <si>
    <t>kotvící profil dl. 3,0 m žárový pozink</t>
  </si>
  <si>
    <t>1184533710</t>
  </si>
  <si>
    <t>Délka 3m/kus, prořez 5%</t>
  </si>
  <si>
    <t>86,78*1,05</t>
  </si>
  <si>
    <t xml:space="preserve">dorovnání do celých kusů </t>
  </si>
  <si>
    <t>1,881</t>
  </si>
  <si>
    <t>20</t>
  </si>
  <si>
    <t>28356</t>
  </si>
  <si>
    <t>těsnění pro podtlakový systém š 40 mm dl. 15 m</t>
  </si>
  <si>
    <t>bm</t>
  </si>
  <si>
    <t>-1309701032</t>
  </si>
  <si>
    <t>dorovnání do celých návinů</t>
  </si>
  <si>
    <t>13,881</t>
  </si>
  <si>
    <t>712363300</t>
  </si>
  <si>
    <t>Montáž podtlakového ventilu vč. opracování tvarovkou</t>
  </si>
  <si>
    <t>1180241018</t>
  </si>
  <si>
    <t>12,0</t>
  </si>
  <si>
    <t>22</t>
  </si>
  <si>
    <t>28354</t>
  </si>
  <si>
    <t>podtlakový ventil D150 mm výška 270 mm hliník</t>
  </si>
  <si>
    <t>-1481738357</t>
  </si>
  <si>
    <t>23</t>
  </si>
  <si>
    <t>28342</t>
  </si>
  <si>
    <t>tvarovka podtlakový ventil D152 mm 1,5 mm</t>
  </si>
  <si>
    <t>-1801634432</t>
  </si>
  <si>
    <t>24</t>
  </si>
  <si>
    <t>712363312</t>
  </si>
  <si>
    <t>Povlakové krytiny střech do 10° z tvarovaných poplastovaných lišt koutová lišta vnitřní rš 100 mm</t>
  </si>
  <si>
    <t>796689769</t>
  </si>
  <si>
    <t>2*2,1*4</t>
  </si>
  <si>
    <t>prořez 5%</t>
  </si>
  <si>
    <t>86,78*0,05</t>
  </si>
  <si>
    <t>25</t>
  </si>
  <si>
    <t>712363313</t>
  </si>
  <si>
    <t>Povlakové krytiny střech do 10° z tvarovaných poplastovaných lišt koutová lišta vnější rš 100 mm</t>
  </si>
  <si>
    <t>455199996</t>
  </si>
  <si>
    <t>(21,7+13,29)*2 " vnitřní obvod</t>
  </si>
  <si>
    <t>(22,2+13,79)*2 "vnější obvod</t>
  </si>
  <si>
    <t>střešní výlez</t>
  </si>
  <si>
    <t>158,76*0,05</t>
  </si>
  <si>
    <t>26</t>
  </si>
  <si>
    <t>712391171</t>
  </si>
  <si>
    <t>Provedení povlakové krytiny střech do 10° podkladní textilní vrstvy</t>
  </si>
  <si>
    <t>1432297886</t>
  </si>
  <si>
    <t>Plocha střechy vč. atik</t>
  </si>
  <si>
    <t>323,663</t>
  </si>
  <si>
    <t>svislé vytažení</t>
  </si>
  <si>
    <t>27,952</t>
  </si>
  <si>
    <t>27</t>
  </si>
  <si>
    <t>69311068</t>
  </si>
  <si>
    <t>geotextilie netkaná PP 300g/m2</t>
  </si>
  <si>
    <t>-576831714</t>
  </si>
  <si>
    <t>351,615*1,15 'Přepočtené koeficientem množství</t>
  </si>
  <si>
    <t>28</t>
  </si>
  <si>
    <t>712861705</t>
  </si>
  <si>
    <t>Provedení povlakové krytiny vytažením na konstrukce fólií lepenou se svařovanými spoji</t>
  </si>
  <si>
    <t>1183975445</t>
  </si>
  <si>
    <t>(21,7+13,29)*2*0,325</t>
  </si>
  <si>
    <t>2,1*4*2*0,31</t>
  </si>
  <si>
    <t>29</t>
  </si>
  <si>
    <t>1381398156</t>
  </si>
  <si>
    <t>27,952*1,2 'Přepočtené koeficientem množství</t>
  </si>
  <si>
    <t>30</t>
  </si>
  <si>
    <t>998712202</t>
  </si>
  <si>
    <t>Přesun hmot procentní pro krytiny povlakové v objektech v do 12 m</t>
  </si>
  <si>
    <t>%</t>
  </si>
  <si>
    <t>2087834067</t>
  </si>
  <si>
    <t>713</t>
  </si>
  <si>
    <t>Izolace tepelné</t>
  </si>
  <si>
    <t>31</t>
  </si>
  <si>
    <t>713131141</t>
  </si>
  <si>
    <t>Montáž izolace tepelné stěn a základů lepením celoplošně rohoží, pásů, dílců, desek</t>
  </si>
  <si>
    <t>109047239</t>
  </si>
  <si>
    <t>(21,7+13,29)*2*0,3</t>
  </si>
  <si>
    <t>střešní nástavba</t>
  </si>
  <si>
    <t>2,1*4*2*0,3</t>
  </si>
  <si>
    <t>28376443</t>
  </si>
  <si>
    <t>deska z polystyrénu XPS, hrana rovná a strukturovaný povrch 300kPa tl 100mm</t>
  </si>
  <si>
    <t>653762687</t>
  </si>
  <si>
    <t>26,034*1,05 'Přepočtené koeficientem množství</t>
  </si>
  <si>
    <t>33</t>
  </si>
  <si>
    <t>713140821</t>
  </si>
  <si>
    <t>Odstranění tepelné izolace střech nadstřešní volně kladené z polystyrenu suchého tl do 100 mm</t>
  </si>
  <si>
    <t>1995477424</t>
  </si>
  <si>
    <t>Ohleduplná demontáž, uložení na bezpečé místo, ochrana proti poškození - bude montováno zpět</t>
  </si>
  <si>
    <t>demontáž</t>
  </si>
  <si>
    <t>uložení a ochrana</t>
  </si>
  <si>
    <t>288,393</t>
  </si>
  <si>
    <t>34</t>
  </si>
  <si>
    <t>713141131</t>
  </si>
  <si>
    <t>Montáž izolace tepelné střech plochých lepené za studena 1 vrstva rohoží, pásů, dílců, desek</t>
  </si>
  <si>
    <t>-657936158</t>
  </si>
  <si>
    <t>Plocha střechy bez atik - zpětná montáž TI tl. 80 mm</t>
  </si>
  <si>
    <t>35</t>
  </si>
  <si>
    <t>28372308</t>
  </si>
  <si>
    <t>deska EPS 100 do plochých střech a podlah λ=0,037 tl 80mm</t>
  </si>
  <si>
    <t>216984596</t>
  </si>
  <si>
    <t>použije se původní TI, která byla demonována</t>
  </si>
  <si>
    <t>odhad - náhrada za poškozené kusy, rozsah do 10%</t>
  </si>
  <si>
    <t>288,393*0,1*1,05</t>
  </si>
  <si>
    <t>36</t>
  </si>
  <si>
    <t>63151468</t>
  </si>
  <si>
    <t>deska tepelně izolační minerální plochých střech spodní vrstva 50kPa λ=0,038-0,039 tl 80mm</t>
  </si>
  <si>
    <t>1104144213</t>
  </si>
  <si>
    <t>pod podtl. ventily</t>
  </si>
  <si>
    <t>12*1,0*1,0*1,05</t>
  </si>
  <si>
    <t>37</t>
  </si>
  <si>
    <t>713141331</t>
  </si>
  <si>
    <t>Montáž izolace tepelné střech plochých lepené za studena zplna, spádová vrstva</t>
  </si>
  <si>
    <t>1386526196</t>
  </si>
  <si>
    <t>Plocha střechy bez atik</t>
  </si>
  <si>
    <t>38</t>
  </si>
  <si>
    <t>28376141</t>
  </si>
  <si>
    <t>klín izolační z pěnového polystyrenu EPS 100 spádový</t>
  </si>
  <si>
    <t>m3</t>
  </si>
  <si>
    <t>-625924703</t>
  </si>
  <si>
    <t>spádová vrstva izolace, průměrná tl. klínů 160 mm</t>
  </si>
  <si>
    <t>288,393*0,16</t>
  </si>
  <si>
    <t>odpočet MW u podtl. ventilů</t>
  </si>
  <si>
    <t>-12*1,0*1,0*0,16</t>
  </si>
  <si>
    <t>44,223*0,05</t>
  </si>
  <si>
    <t>39</t>
  </si>
  <si>
    <t>28376104</t>
  </si>
  <si>
    <t>klín izolační z čedičové minerální vaty 70kPa spádový</t>
  </si>
  <si>
    <t>-1274294222</t>
  </si>
  <si>
    <t>pod podtlakové ventily - průměrná tl. 160 mm</t>
  </si>
  <si>
    <t>12*1,0*1,0*0,16*1,05</t>
  </si>
  <si>
    <t>40</t>
  </si>
  <si>
    <t>713141356</t>
  </si>
  <si>
    <t>Montáž spádové izolace na zhlaví atiky šířky do 500 mm lepené za studena nízkoexpanzní (PUR) pěnou</t>
  </si>
  <si>
    <t>-768029644</t>
  </si>
  <si>
    <t>Detail atiky - Tep. izolace pod DTD</t>
  </si>
  <si>
    <t>73,0</t>
  </si>
  <si>
    <t>41</t>
  </si>
  <si>
    <t>28376422</t>
  </si>
  <si>
    <t>deska z polystyrénu XPS, hrana polodrážková a hladký povrch 300kPa tl 100mm</t>
  </si>
  <si>
    <t>686751173</t>
  </si>
  <si>
    <t>73,0*0,5*1,05</t>
  </si>
  <si>
    <t>42</t>
  </si>
  <si>
    <t>998713204</t>
  </si>
  <si>
    <t>Přesun hmot procentní pro izolace tepelné v objektech v do 36 m</t>
  </si>
  <si>
    <t>1661800355</t>
  </si>
  <si>
    <t>721</t>
  </si>
  <si>
    <t>Zdravotechnika - vnitřní kanalizace</t>
  </si>
  <si>
    <t>43</t>
  </si>
  <si>
    <t>721210823</t>
  </si>
  <si>
    <t>Demontáž vpustí střešních DN 125</t>
  </si>
  <si>
    <t>-807118822</t>
  </si>
  <si>
    <t>44</t>
  </si>
  <si>
    <t>721233113.R00</t>
  </si>
  <si>
    <t>Střešní vtok dvoustupňový pro ploché střechy svislý odtok DN 125, s manžetou a ochranným košem</t>
  </si>
  <si>
    <t>-935485792</t>
  </si>
  <si>
    <t>K/4</t>
  </si>
  <si>
    <t>45</t>
  </si>
  <si>
    <t>998721202</t>
  </si>
  <si>
    <t>Přesun hmot procentní pro vnitřní kanalizace v objektech v do 12 m</t>
  </si>
  <si>
    <t>731459445</t>
  </si>
  <si>
    <t>762</t>
  </si>
  <si>
    <t>Konstrukce tesařské</t>
  </si>
  <si>
    <t>46</t>
  </si>
  <si>
    <t>762341670</t>
  </si>
  <si>
    <t>Montáž bednění štítových okapových říms z dřevotřískových na sraz</t>
  </si>
  <si>
    <t>-2035165477</t>
  </si>
  <si>
    <t>Atika - spádování</t>
  </si>
  <si>
    <t>K/2</t>
  </si>
  <si>
    <t>73,0*0,5</t>
  </si>
  <si>
    <t>47</t>
  </si>
  <si>
    <t>60722225</t>
  </si>
  <si>
    <t>deska dřevotřísková surová 2070x2800mm tl 19mm – vodovzdorná, rovná hrana</t>
  </si>
  <si>
    <t>-862913490</t>
  </si>
  <si>
    <t>36,5*1,05 'Přepočtené koeficientem množství</t>
  </si>
  <si>
    <t>48</t>
  </si>
  <si>
    <t>762395000</t>
  </si>
  <si>
    <t>Spojovací prostředky krovů, bednění, laťování, nadstřešních konstrukcí</t>
  </si>
  <si>
    <t>-2121231749</t>
  </si>
  <si>
    <t>DTD deska</t>
  </si>
  <si>
    <t>36,5*0,019</t>
  </si>
  <si>
    <t>49</t>
  </si>
  <si>
    <t>998762202</t>
  </si>
  <si>
    <t>Přesun hmot procentní pro kce tesařské v objektech v do 12 m</t>
  </si>
  <si>
    <t>1510798497</t>
  </si>
  <si>
    <t>764</t>
  </si>
  <si>
    <t>Konstrukce klempířské</t>
  </si>
  <si>
    <t>50</t>
  </si>
  <si>
    <t>764002841</t>
  </si>
  <si>
    <t>Demontáž oplechování horních ploch zdí a nadezdívek do suti</t>
  </si>
  <si>
    <t>-433384092</t>
  </si>
  <si>
    <t>délka atik</t>
  </si>
  <si>
    <t>51</t>
  </si>
  <si>
    <t>764002871</t>
  </si>
  <si>
    <t>Demontáž lemování zdí do suti</t>
  </si>
  <si>
    <t>437110912</t>
  </si>
  <si>
    <t>52</t>
  </si>
  <si>
    <t>764244307</t>
  </si>
  <si>
    <t>Oplechování horních ploch a nadezdívek bez rohů z TiZn lesklého plechu kotvené rš 670 mm</t>
  </si>
  <si>
    <t>-1615525264</t>
  </si>
  <si>
    <t>53</t>
  </si>
  <si>
    <t>998764202</t>
  </si>
  <si>
    <t>Přesun hmot procentní pro konstrukce klempířské v objektech v do 12 m</t>
  </si>
  <si>
    <t>-62968540</t>
  </si>
  <si>
    <t>VRN</t>
  </si>
  <si>
    <t>Vedlejší rozpočtové náklady</t>
  </si>
  <si>
    <t>54</t>
  </si>
  <si>
    <t>091104000</t>
  </si>
  <si>
    <t>Stroje a zařízení nevyžadující montáž - provoz jeřábu pro návoz materiálu a lešení na střechu</t>
  </si>
  <si>
    <t>kpl</t>
  </si>
  <si>
    <t>30528414</t>
  </si>
  <si>
    <t>VRN3</t>
  </si>
  <si>
    <t>Zařízení staveniště</t>
  </si>
  <si>
    <t>55</t>
  </si>
  <si>
    <t>030001000</t>
  </si>
  <si>
    <t>1024</t>
  </si>
  <si>
    <t>-1743839203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</si>
</sst>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006/2021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Zatelení budov MŠ Předškolní 624/1, Ostrava-Výškovice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28. 6. 2021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SMO MOb Jih, Horní 3, Ostrava-Hrabůvka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'P03 - Pavlon P3, střecha'!J30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'P03 - Pavlon P3, střecha'!P127</f>
        <v>0</v>
      </c>
      <c r="AV95" s="129">
        <f>'P03 - Pavlon P3, střecha'!J33</f>
        <v>0</v>
      </c>
      <c r="AW95" s="129">
        <f>'P03 - Pavlon P3, střecha'!J34</f>
        <v>0</v>
      </c>
      <c r="AX95" s="129">
        <f>'P03 - Pavlon P3, střecha'!J35</f>
        <v>0</v>
      </c>
      <c r="AY95" s="129">
        <f>'P03 - Pavlon P3, střecha'!J36</f>
        <v>0</v>
      </c>
      <c r="AZ95" s="129">
        <f>'P03 - Pavlon P3, střecha'!F33</f>
        <v>0</v>
      </c>
      <c r="BA95" s="129">
        <f>'P03 - Pavlon P3, střecha'!F34</f>
        <v>0</v>
      </c>
      <c r="BB95" s="129">
        <f>'P03 - Pavlon P3, střecha'!F35</f>
        <v>0</v>
      </c>
      <c r="BC95" s="129">
        <f>'P03 - Pavlon P3, střecha'!F36</f>
        <v>0</v>
      </c>
      <c r="BD95" s="131">
        <f>'P03 - Pavlon P3, střecha'!F37</f>
        <v>0</v>
      </c>
      <c r="BE95" s="7"/>
      <c r="BT95" s="132" t="s">
        <v>82</v>
      </c>
      <c r="BV95" s="132" t="s">
        <v>76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XK89KUGsUdGw96vwT6wXiqDMraLJlRXGtfciRNo0zI4FaTcDvvaQ7vI6JXYrDvZRAvS3Eo9AA0jaQrXMx7op4Q==" hashValue="Vvzd2VG+T5TRYpDy6VqPnVAtjQGbcf0Rwxs+A5sRz1d7VYyGyWZsRrRRZvwdrFch3eK4QI+KNWBHsVZef1b1P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03 - Pavlon P3, střech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85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Zatelení budov MŠ Předškolní 624/1, Ostrava-Výškovice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28. 6. 2021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tr">
        <f>IF('Rekapitulace stavby'!E17="","",'Rekapitulace stavby'!E17)</f>
        <v xml:space="preserve"> </v>
      </c>
      <c r="F21" s="39"/>
      <c r="G21" s="39"/>
      <c r="H21" s="39"/>
      <c r="I21" s="137" t="s">
        <v>27</v>
      </c>
      <c r="J21" s="140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32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27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34</v>
      </c>
      <c r="E30" s="39"/>
      <c r="F30" s="39"/>
      <c r="G30" s="39"/>
      <c r="H30" s="39"/>
      <c r="I30" s="39"/>
      <c r="J30" s="148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36</v>
      </c>
      <c r="G32" s="39"/>
      <c r="H32" s="39"/>
      <c r="I32" s="149" t="s">
        <v>35</v>
      </c>
      <c r="J32" s="149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38</v>
      </c>
      <c r="E33" s="137" t="s">
        <v>39</v>
      </c>
      <c r="F33" s="151">
        <f>ROUND((SUM(BE127:BE350)),  2)</f>
        <v>0</v>
      </c>
      <c r="G33" s="39"/>
      <c r="H33" s="39"/>
      <c r="I33" s="152">
        <v>0.20999999999999999</v>
      </c>
      <c r="J33" s="151">
        <f>ROUND(((SUM(BE127:BE350))*I33),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40</v>
      </c>
      <c r="F34" s="151">
        <f>ROUND((SUM(BF127:BF350)),  2)</f>
        <v>0</v>
      </c>
      <c r="G34" s="39"/>
      <c r="H34" s="39"/>
      <c r="I34" s="152">
        <v>0.14999999999999999</v>
      </c>
      <c r="J34" s="151">
        <f>ROUND(((SUM(BF127:BF350))*I34),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41</v>
      </c>
      <c r="F35" s="151">
        <f>ROUND((SUM(BG127:BG350)),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42</v>
      </c>
      <c r="F36" s="151">
        <f>ROUND((SUM(BH127:BH350)),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43</v>
      </c>
      <c r="F37" s="151">
        <f>ROUND((SUM(BI127:BI350)),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88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1" t="str">
        <f>E7</f>
        <v>Zatelení budov MŠ Předškolní 624/1, Ostrava-Výškovice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86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P03 - Pavlon P3, střecha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28. 6. 2021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SMO MOb Jih, Horní 3, Ostrava-Hrabůvka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2" t="s">
        <v>89</v>
      </c>
      <c r="D94" s="173"/>
      <c r="E94" s="173"/>
      <c r="F94" s="173"/>
      <c r="G94" s="173"/>
      <c r="H94" s="173"/>
      <c r="I94" s="173"/>
      <c r="J94" s="174" t="s">
        <v>90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5" t="s">
        <v>91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92</v>
      </c>
    </row>
    <row r="97" hidden="1" s="9" customFormat="1" ht="24.96" customHeight="1">
      <c r="A97" s="9"/>
      <c r="B97" s="176"/>
      <c r="C97" s="177"/>
      <c r="D97" s="178" t="s">
        <v>93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94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95</v>
      </c>
      <c r="E99" s="185"/>
      <c r="F99" s="185"/>
      <c r="G99" s="185"/>
      <c r="H99" s="185"/>
      <c r="I99" s="185"/>
      <c r="J99" s="186">
        <f>J141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6"/>
      <c r="C100" s="177"/>
      <c r="D100" s="178" t="s">
        <v>96</v>
      </c>
      <c r="E100" s="179"/>
      <c r="F100" s="179"/>
      <c r="G100" s="179"/>
      <c r="H100" s="179"/>
      <c r="I100" s="179"/>
      <c r="J100" s="180">
        <f>J147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82"/>
      <c r="C101" s="183"/>
      <c r="D101" s="184" t="s">
        <v>97</v>
      </c>
      <c r="E101" s="185"/>
      <c r="F101" s="185"/>
      <c r="G101" s="185"/>
      <c r="H101" s="185"/>
      <c r="I101" s="185"/>
      <c r="J101" s="186">
        <f>J148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98</v>
      </c>
      <c r="E102" s="185"/>
      <c r="F102" s="185"/>
      <c r="G102" s="185"/>
      <c r="H102" s="185"/>
      <c r="I102" s="185"/>
      <c r="J102" s="186">
        <f>J268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99</v>
      </c>
      <c r="E103" s="185"/>
      <c r="F103" s="185"/>
      <c r="G103" s="185"/>
      <c r="H103" s="185"/>
      <c r="I103" s="185"/>
      <c r="J103" s="186">
        <f>J316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100</v>
      </c>
      <c r="E104" s="185"/>
      <c r="F104" s="185"/>
      <c r="G104" s="185"/>
      <c r="H104" s="185"/>
      <c r="I104" s="185"/>
      <c r="J104" s="186">
        <f>J322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101</v>
      </c>
      <c r="E105" s="185"/>
      <c r="F105" s="185"/>
      <c r="G105" s="185"/>
      <c r="H105" s="185"/>
      <c r="I105" s="185"/>
      <c r="J105" s="186">
        <f>J333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6"/>
      <c r="C106" s="177"/>
      <c r="D106" s="178" t="s">
        <v>102</v>
      </c>
      <c r="E106" s="179"/>
      <c r="F106" s="179"/>
      <c r="G106" s="179"/>
      <c r="H106" s="179"/>
      <c r="I106" s="179"/>
      <c r="J106" s="180">
        <f>J347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2"/>
      <c r="C107" s="183"/>
      <c r="D107" s="184" t="s">
        <v>103</v>
      </c>
      <c r="E107" s="185"/>
      <c r="F107" s="185"/>
      <c r="G107" s="185"/>
      <c r="H107" s="185"/>
      <c r="I107" s="185"/>
      <c r="J107" s="186">
        <f>J349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/>
    <row r="111" hidden="1"/>
    <row r="112" hidden="1"/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104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1" t="str">
        <f>E7</f>
        <v>Zatelení budov MŠ Předškolní 624/1, Ostrava-Výškovice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86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P03 - Pavlon P3, střecha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 xml:space="preserve"> </v>
      </c>
      <c r="G121" s="41"/>
      <c r="H121" s="41"/>
      <c r="I121" s="33" t="s">
        <v>22</v>
      </c>
      <c r="J121" s="80" t="str">
        <f>IF(J12="","",J12)</f>
        <v>28. 6. 2021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SMO MOb Jih, Horní 3, Ostrava-Hrabůvka</v>
      </c>
      <c r="G123" s="41"/>
      <c r="H123" s="41"/>
      <c r="I123" s="33" t="s">
        <v>30</v>
      </c>
      <c r="J123" s="37" t="str">
        <f>E21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32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88"/>
      <c r="B126" s="189"/>
      <c r="C126" s="190" t="s">
        <v>105</v>
      </c>
      <c r="D126" s="191" t="s">
        <v>59</v>
      </c>
      <c r="E126" s="191" t="s">
        <v>55</v>
      </c>
      <c r="F126" s="191" t="s">
        <v>56</v>
      </c>
      <c r="G126" s="191" t="s">
        <v>106</v>
      </c>
      <c r="H126" s="191" t="s">
        <v>107</v>
      </c>
      <c r="I126" s="191" t="s">
        <v>108</v>
      </c>
      <c r="J126" s="192" t="s">
        <v>90</v>
      </c>
      <c r="K126" s="193" t="s">
        <v>109</v>
      </c>
      <c r="L126" s="194"/>
      <c r="M126" s="101" t="s">
        <v>1</v>
      </c>
      <c r="N126" s="102" t="s">
        <v>38</v>
      </c>
      <c r="O126" s="102" t="s">
        <v>110</v>
      </c>
      <c r="P126" s="102" t="s">
        <v>111</v>
      </c>
      <c r="Q126" s="102" t="s">
        <v>112</v>
      </c>
      <c r="R126" s="102" t="s">
        <v>113</v>
      </c>
      <c r="S126" s="102" t="s">
        <v>114</v>
      </c>
      <c r="T126" s="103" t="s">
        <v>115</v>
      </c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</row>
    <row r="127" s="2" customFormat="1" ht="22.8" customHeight="1">
      <c r="A127" s="39"/>
      <c r="B127" s="40"/>
      <c r="C127" s="108" t="s">
        <v>116</v>
      </c>
      <c r="D127" s="41"/>
      <c r="E127" s="41"/>
      <c r="F127" s="41"/>
      <c r="G127" s="41"/>
      <c r="H127" s="41"/>
      <c r="I127" s="41"/>
      <c r="J127" s="195">
        <f>BK127</f>
        <v>0</v>
      </c>
      <c r="K127" s="41"/>
      <c r="L127" s="45"/>
      <c r="M127" s="104"/>
      <c r="N127" s="196"/>
      <c r="O127" s="105"/>
      <c r="P127" s="197">
        <f>P128+P147+P347</f>
        <v>0</v>
      </c>
      <c r="Q127" s="105"/>
      <c r="R127" s="197">
        <f>R128+R147+R347</f>
        <v>4.7874983226700003</v>
      </c>
      <c r="S127" s="105"/>
      <c r="T127" s="198">
        <f>T128+T147+T347</f>
        <v>24.781686799999996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73</v>
      </c>
      <c r="AU127" s="18" t="s">
        <v>92</v>
      </c>
      <c r="BK127" s="199">
        <f>BK128+BK147+BK347</f>
        <v>0</v>
      </c>
    </row>
    <row r="128" s="12" customFormat="1" ht="25.92" customHeight="1">
      <c r="A128" s="12"/>
      <c r="B128" s="200"/>
      <c r="C128" s="201"/>
      <c r="D128" s="202" t="s">
        <v>73</v>
      </c>
      <c r="E128" s="203" t="s">
        <v>117</v>
      </c>
      <c r="F128" s="203" t="s">
        <v>118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P129+P141</f>
        <v>0</v>
      </c>
      <c r="Q128" s="208"/>
      <c r="R128" s="209">
        <f>R129+R141</f>
        <v>0.036500000000000005</v>
      </c>
      <c r="S128" s="208"/>
      <c r="T128" s="210">
        <f>T129+T141</f>
        <v>20.467679999999998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82</v>
      </c>
      <c r="AT128" s="212" t="s">
        <v>73</v>
      </c>
      <c r="AU128" s="212" t="s">
        <v>74</v>
      </c>
      <c r="AY128" s="211" t="s">
        <v>119</v>
      </c>
      <c r="BK128" s="213">
        <f>BK129+BK141</f>
        <v>0</v>
      </c>
    </row>
    <row r="129" s="12" customFormat="1" ht="22.8" customHeight="1">
      <c r="A129" s="12"/>
      <c r="B129" s="200"/>
      <c r="C129" s="201"/>
      <c r="D129" s="202" t="s">
        <v>73</v>
      </c>
      <c r="E129" s="214" t="s">
        <v>120</v>
      </c>
      <c r="F129" s="214" t="s">
        <v>121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SUM(P130:P140)</f>
        <v>0</v>
      </c>
      <c r="Q129" s="208"/>
      <c r="R129" s="209">
        <f>SUM(R130:R140)</f>
        <v>0.036500000000000005</v>
      </c>
      <c r="S129" s="208"/>
      <c r="T129" s="210">
        <f>SUM(T130:T140)</f>
        <v>20.467679999999998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82</v>
      </c>
      <c r="AT129" s="212" t="s">
        <v>73</v>
      </c>
      <c r="AU129" s="212" t="s">
        <v>82</v>
      </c>
      <c r="AY129" s="211" t="s">
        <v>119</v>
      </c>
      <c r="BK129" s="213">
        <f>SUM(BK130:BK140)</f>
        <v>0</v>
      </c>
    </row>
    <row r="130" s="2" customFormat="1" ht="24.15" customHeight="1">
      <c r="A130" s="39"/>
      <c r="B130" s="40"/>
      <c r="C130" s="216" t="s">
        <v>82</v>
      </c>
      <c r="D130" s="216" t="s">
        <v>122</v>
      </c>
      <c r="E130" s="217" t="s">
        <v>123</v>
      </c>
      <c r="F130" s="218" t="s">
        <v>124</v>
      </c>
      <c r="G130" s="219" t="s">
        <v>125</v>
      </c>
      <c r="H130" s="220">
        <v>146</v>
      </c>
      <c r="I130" s="221"/>
      <c r="J130" s="222">
        <f>ROUND(I130*H130,2)</f>
        <v>0</v>
      </c>
      <c r="K130" s="223"/>
      <c r="L130" s="45"/>
      <c r="M130" s="224" t="s">
        <v>1</v>
      </c>
      <c r="N130" s="225" t="s">
        <v>39</v>
      </c>
      <c r="O130" s="92"/>
      <c r="P130" s="226">
        <f>O130*H130</f>
        <v>0</v>
      </c>
      <c r="Q130" s="226">
        <v>1.0000000000000001E-05</v>
      </c>
      <c r="R130" s="226">
        <f>Q130*H130</f>
        <v>0.0014600000000000001</v>
      </c>
      <c r="S130" s="226">
        <v>0</v>
      </c>
      <c r="T130" s="22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8" t="s">
        <v>126</v>
      </c>
      <c r="AT130" s="228" t="s">
        <v>122</v>
      </c>
      <c r="AU130" s="228" t="s">
        <v>84</v>
      </c>
      <c r="AY130" s="18" t="s">
        <v>119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8" t="s">
        <v>82</v>
      </c>
      <c r="BK130" s="229">
        <f>ROUND(I130*H130,2)</f>
        <v>0</v>
      </c>
      <c r="BL130" s="18" t="s">
        <v>126</v>
      </c>
      <c r="BM130" s="228" t="s">
        <v>127</v>
      </c>
    </row>
    <row r="131" s="13" customFormat="1">
      <c r="A131" s="13"/>
      <c r="B131" s="230"/>
      <c r="C131" s="231"/>
      <c r="D131" s="232" t="s">
        <v>128</v>
      </c>
      <c r="E131" s="233" t="s">
        <v>1</v>
      </c>
      <c r="F131" s="234" t="s">
        <v>129</v>
      </c>
      <c r="G131" s="231"/>
      <c r="H131" s="233" t="s">
        <v>1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128</v>
      </c>
      <c r="AU131" s="240" t="s">
        <v>84</v>
      </c>
      <c r="AV131" s="13" t="s">
        <v>82</v>
      </c>
      <c r="AW131" s="13" t="s">
        <v>31</v>
      </c>
      <c r="AX131" s="13" t="s">
        <v>74</v>
      </c>
      <c r="AY131" s="240" t="s">
        <v>119</v>
      </c>
    </row>
    <row r="132" s="14" customFormat="1">
      <c r="A132" s="14"/>
      <c r="B132" s="241"/>
      <c r="C132" s="242"/>
      <c r="D132" s="232" t="s">
        <v>128</v>
      </c>
      <c r="E132" s="243" t="s">
        <v>1</v>
      </c>
      <c r="F132" s="244" t="s">
        <v>130</v>
      </c>
      <c r="G132" s="242"/>
      <c r="H132" s="245">
        <v>146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128</v>
      </c>
      <c r="AU132" s="251" t="s">
        <v>84</v>
      </c>
      <c r="AV132" s="14" t="s">
        <v>84</v>
      </c>
      <c r="AW132" s="14" t="s">
        <v>31</v>
      </c>
      <c r="AX132" s="14" t="s">
        <v>82</v>
      </c>
      <c r="AY132" s="251" t="s">
        <v>119</v>
      </c>
    </row>
    <row r="133" s="2" customFormat="1" ht="21.75" customHeight="1">
      <c r="A133" s="39"/>
      <c r="B133" s="40"/>
      <c r="C133" s="216" t="s">
        <v>84</v>
      </c>
      <c r="D133" s="216" t="s">
        <v>122</v>
      </c>
      <c r="E133" s="217" t="s">
        <v>131</v>
      </c>
      <c r="F133" s="218" t="s">
        <v>132</v>
      </c>
      <c r="G133" s="219" t="s">
        <v>125</v>
      </c>
      <c r="H133" s="220">
        <v>146</v>
      </c>
      <c r="I133" s="221"/>
      <c r="J133" s="222">
        <f>ROUND(I133*H133,2)</f>
        <v>0</v>
      </c>
      <c r="K133" s="223"/>
      <c r="L133" s="45"/>
      <c r="M133" s="224" t="s">
        <v>1</v>
      </c>
      <c r="N133" s="225" t="s">
        <v>39</v>
      </c>
      <c r="O133" s="92"/>
      <c r="P133" s="226">
        <f>O133*H133</f>
        <v>0</v>
      </c>
      <c r="Q133" s="226">
        <v>0.00024000000000000001</v>
      </c>
      <c r="R133" s="226">
        <f>Q133*H133</f>
        <v>0.035040000000000002</v>
      </c>
      <c r="S133" s="226">
        <v>0</v>
      </c>
      <c r="T133" s="22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8" t="s">
        <v>126</v>
      </c>
      <c r="AT133" s="228" t="s">
        <v>122</v>
      </c>
      <c r="AU133" s="228" t="s">
        <v>84</v>
      </c>
      <c r="AY133" s="18" t="s">
        <v>119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8" t="s">
        <v>82</v>
      </c>
      <c r="BK133" s="229">
        <f>ROUND(I133*H133,2)</f>
        <v>0</v>
      </c>
      <c r="BL133" s="18" t="s">
        <v>126</v>
      </c>
      <c r="BM133" s="228" t="s">
        <v>133</v>
      </c>
    </row>
    <row r="134" s="2" customFormat="1" ht="33" customHeight="1">
      <c r="A134" s="39"/>
      <c r="B134" s="40"/>
      <c r="C134" s="216" t="s">
        <v>134</v>
      </c>
      <c r="D134" s="216" t="s">
        <v>122</v>
      </c>
      <c r="E134" s="217" t="s">
        <v>135</v>
      </c>
      <c r="F134" s="218" t="s">
        <v>136</v>
      </c>
      <c r="G134" s="219" t="s">
        <v>137</v>
      </c>
      <c r="H134" s="220">
        <v>170.56399999999999</v>
      </c>
      <c r="I134" s="221"/>
      <c r="J134" s="222">
        <f>ROUND(I134*H134,2)</f>
        <v>0</v>
      </c>
      <c r="K134" s="223"/>
      <c r="L134" s="45"/>
      <c r="M134" s="224" t="s">
        <v>1</v>
      </c>
      <c r="N134" s="225" t="s">
        <v>39</v>
      </c>
      <c r="O134" s="92"/>
      <c r="P134" s="226">
        <f>O134*H134</f>
        <v>0</v>
      </c>
      <c r="Q134" s="226">
        <v>0</v>
      </c>
      <c r="R134" s="226">
        <f>Q134*H134</f>
        <v>0</v>
      </c>
      <c r="S134" s="226">
        <v>0.12</v>
      </c>
      <c r="T134" s="227">
        <f>S134*H134</f>
        <v>20.467679999999998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8" t="s">
        <v>126</v>
      </c>
      <c r="AT134" s="228" t="s">
        <v>122</v>
      </c>
      <c r="AU134" s="228" t="s">
        <v>84</v>
      </c>
      <c r="AY134" s="18" t="s">
        <v>119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82</v>
      </c>
      <c r="BK134" s="229">
        <f>ROUND(I134*H134,2)</f>
        <v>0</v>
      </c>
      <c r="BL134" s="18" t="s">
        <v>126</v>
      </c>
      <c r="BM134" s="228" t="s">
        <v>138</v>
      </c>
    </row>
    <row r="135" s="13" customFormat="1">
      <c r="A135" s="13"/>
      <c r="B135" s="230"/>
      <c r="C135" s="231"/>
      <c r="D135" s="232" t="s">
        <v>128</v>
      </c>
      <c r="E135" s="233" t="s">
        <v>1</v>
      </c>
      <c r="F135" s="234" t="s">
        <v>139</v>
      </c>
      <c r="G135" s="231"/>
      <c r="H135" s="233" t="s">
        <v>1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128</v>
      </c>
      <c r="AU135" s="240" t="s">
        <v>84</v>
      </c>
      <c r="AV135" s="13" t="s">
        <v>82</v>
      </c>
      <c r="AW135" s="13" t="s">
        <v>31</v>
      </c>
      <c r="AX135" s="13" t="s">
        <v>74</v>
      </c>
      <c r="AY135" s="240" t="s">
        <v>119</v>
      </c>
    </row>
    <row r="136" s="13" customFormat="1">
      <c r="A136" s="13"/>
      <c r="B136" s="230"/>
      <c r="C136" s="231"/>
      <c r="D136" s="232" t="s">
        <v>128</v>
      </c>
      <c r="E136" s="233" t="s">
        <v>1</v>
      </c>
      <c r="F136" s="234" t="s">
        <v>140</v>
      </c>
      <c r="G136" s="231"/>
      <c r="H136" s="233" t="s">
        <v>1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128</v>
      </c>
      <c r="AU136" s="240" t="s">
        <v>84</v>
      </c>
      <c r="AV136" s="13" t="s">
        <v>82</v>
      </c>
      <c r="AW136" s="13" t="s">
        <v>31</v>
      </c>
      <c r="AX136" s="13" t="s">
        <v>74</v>
      </c>
      <c r="AY136" s="240" t="s">
        <v>119</v>
      </c>
    </row>
    <row r="137" s="14" customFormat="1">
      <c r="A137" s="14"/>
      <c r="B137" s="241"/>
      <c r="C137" s="242"/>
      <c r="D137" s="232" t="s">
        <v>128</v>
      </c>
      <c r="E137" s="243" t="s">
        <v>1</v>
      </c>
      <c r="F137" s="244" t="s">
        <v>141</v>
      </c>
      <c r="G137" s="242"/>
      <c r="H137" s="245">
        <v>34.990000000000002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128</v>
      </c>
      <c r="AU137" s="251" t="s">
        <v>84</v>
      </c>
      <c r="AV137" s="14" t="s">
        <v>84</v>
      </c>
      <c r="AW137" s="14" t="s">
        <v>31</v>
      </c>
      <c r="AX137" s="14" t="s">
        <v>74</v>
      </c>
      <c r="AY137" s="251" t="s">
        <v>119</v>
      </c>
    </row>
    <row r="138" s="13" customFormat="1">
      <c r="A138" s="13"/>
      <c r="B138" s="230"/>
      <c r="C138" s="231"/>
      <c r="D138" s="232" t="s">
        <v>128</v>
      </c>
      <c r="E138" s="233" t="s">
        <v>1</v>
      </c>
      <c r="F138" s="234" t="s">
        <v>142</v>
      </c>
      <c r="G138" s="231"/>
      <c r="H138" s="233" t="s">
        <v>1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128</v>
      </c>
      <c r="AU138" s="240" t="s">
        <v>84</v>
      </c>
      <c r="AV138" s="13" t="s">
        <v>82</v>
      </c>
      <c r="AW138" s="13" t="s">
        <v>31</v>
      </c>
      <c r="AX138" s="13" t="s">
        <v>74</v>
      </c>
      <c r="AY138" s="240" t="s">
        <v>119</v>
      </c>
    </row>
    <row r="139" s="14" customFormat="1">
      <c r="A139" s="14"/>
      <c r="B139" s="241"/>
      <c r="C139" s="242"/>
      <c r="D139" s="232" t="s">
        <v>128</v>
      </c>
      <c r="E139" s="243" t="s">
        <v>1</v>
      </c>
      <c r="F139" s="244" t="s">
        <v>143</v>
      </c>
      <c r="G139" s="242"/>
      <c r="H139" s="245">
        <v>135.57400000000001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128</v>
      </c>
      <c r="AU139" s="251" t="s">
        <v>84</v>
      </c>
      <c r="AV139" s="14" t="s">
        <v>84</v>
      </c>
      <c r="AW139" s="14" t="s">
        <v>31</v>
      </c>
      <c r="AX139" s="14" t="s">
        <v>74</v>
      </c>
      <c r="AY139" s="251" t="s">
        <v>119</v>
      </c>
    </row>
    <row r="140" s="15" customFormat="1">
      <c r="A140" s="15"/>
      <c r="B140" s="252"/>
      <c r="C140" s="253"/>
      <c r="D140" s="232" t="s">
        <v>128</v>
      </c>
      <c r="E140" s="254" t="s">
        <v>1</v>
      </c>
      <c r="F140" s="255" t="s">
        <v>144</v>
      </c>
      <c r="G140" s="253"/>
      <c r="H140" s="256">
        <v>170.56399999999999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2" t="s">
        <v>128</v>
      </c>
      <c r="AU140" s="262" t="s">
        <v>84</v>
      </c>
      <c r="AV140" s="15" t="s">
        <v>126</v>
      </c>
      <c r="AW140" s="15" t="s">
        <v>31</v>
      </c>
      <c r="AX140" s="15" t="s">
        <v>82</v>
      </c>
      <c r="AY140" s="262" t="s">
        <v>119</v>
      </c>
    </row>
    <row r="141" s="12" customFormat="1" ht="22.8" customHeight="1">
      <c r="A141" s="12"/>
      <c r="B141" s="200"/>
      <c r="C141" s="201"/>
      <c r="D141" s="202" t="s">
        <v>73</v>
      </c>
      <c r="E141" s="214" t="s">
        <v>145</v>
      </c>
      <c r="F141" s="214" t="s">
        <v>146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SUM(P142:P146)</f>
        <v>0</v>
      </c>
      <c r="Q141" s="208"/>
      <c r="R141" s="209">
        <f>SUM(R142:R146)</f>
        <v>0</v>
      </c>
      <c r="S141" s="208"/>
      <c r="T141" s="210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82</v>
      </c>
      <c r="AT141" s="212" t="s">
        <v>73</v>
      </c>
      <c r="AU141" s="212" t="s">
        <v>82</v>
      </c>
      <c r="AY141" s="211" t="s">
        <v>119</v>
      </c>
      <c r="BK141" s="213">
        <f>SUM(BK142:BK146)</f>
        <v>0</v>
      </c>
    </row>
    <row r="142" s="2" customFormat="1" ht="24.15" customHeight="1">
      <c r="A142" s="39"/>
      <c r="B142" s="40"/>
      <c r="C142" s="216" t="s">
        <v>126</v>
      </c>
      <c r="D142" s="216" t="s">
        <v>122</v>
      </c>
      <c r="E142" s="217" t="s">
        <v>147</v>
      </c>
      <c r="F142" s="218" t="s">
        <v>148</v>
      </c>
      <c r="G142" s="219" t="s">
        <v>149</v>
      </c>
      <c r="H142" s="220">
        <v>24.782</v>
      </c>
      <c r="I142" s="221"/>
      <c r="J142" s="222">
        <f>ROUND(I142*H142,2)</f>
        <v>0</v>
      </c>
      <c r="K142" s="223"/>
      <c r="L142" s="45"/>
      <c r="M142" s="224" t="s">
        <v>1</v>
      </c>
      <c r="N142" s="225" t="s">
        <v>39</v>
      </c>
      <c r="O142" s="92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8" t="s">
        <v>126</v>
      </c>
      <c r="AT142" s="228" t="s">
        <v>122</v>
      </c>
      <c r="AU142" s="228" t="s">
        <v>84</v>
      </c>
      <c r="AY142" s="18" t="s">
        <v>119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82</v>
      </c>
      <c r="BK142" s="229">
        <f>ROUND(I142*H142,2)</f>
        <v>0</v>
      </c>
      <c r="BL142" s="18" t="s">
        <v>126</v>
      </c>
      <c r="BM142" s="228" t="s">
        <v>150</v>
      </c>
    </row>
    <row r="143" s="2" customFormat="1" ht="24.15" customHeight="1">
      <c r="A143" s="39"/>
      <c r="B143" s="40"/>
      <c r="C143" s="216" t="s">
        <v>151</v>
      </c>
      <c r="D143" s="216" t="s">
        <v>122</v>
      </c>
      <c r="E143" s="217" t="s">
        <v>152</v>
      </c>
      <c r="F143" s="218" t="s">
        <v>153</v>
      </c>
      <c r="G143" s="219" t="s">
        <v>149</v>
      </c>
      <c r="H143" s="220">
        <v>24.782</v>
      </c>
      <c r="I143" s="221"/>
      <c r="J143" s="222">
        <f>ROUND(I143*H143,2)</f>
        <v>0</v>
      </c>
      <c r="K143" s="223"/>
      <c r="L143" s="45"/>
      <c r="M143" s="224" t="s">
        <v>1</v>
      </c>
      <c r="N143" s="225" t="s">
        <v>39</v>
      </c>
      <c r="O143" s="92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8" t="s">
        <v>126</v>
      </c>
      <c r="AT143" s="228" t="s">
        <v>122</v>
      </c>
      <c r="AU143" s="228" t="s">
        <v>84</v>
      </c>
      <c r="AY143" s="18" t="s">
        <v>119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82</v>
      </c>
      <c r="BK143" s="229">
        <f>ROUND(I143*H143,2)</f>
        <v>0</v>
      </c>
      <c r="BL143" s="18" t="s">
        <v>126</v>
      </c>
      <c r="BM143" s="228" t="s">
        <v>154</v>
      </c>
    </row>
    <row r="144" s="2" customFormat="1" ht="24.15" customHeight="1">
      <c r="A144" s="39"/>
      <c r="B144" s="40"/>
      <c r="C144" s="216" t="s">
        <v>155</v>
      </c>
      <c r="D144" s="216" t="s">
        <v>122</v>
      </c>
      <c r="E144" s="217" t="s">
        <v>156</v>
      </c>
      <c r="F144" s="218" t="s">
        <v>157</v>
      </c>
      <c r="G144" s="219" t="s">
        <v>149</v>
      </c>
      <c r="H144" s="220">
        <v>247.81999999999999</v>
      </c>
      <c r="I144" s="221"/>
      <c r="J144" s="222">
        <f>ROUND(I144*H144,2)</f>
        <v>0</v>
      </c>
      <c r="K144" s="223"/>
      <c r="L144" s="45"/>
      <c r="M144" s="224" t="s">
        <v>1</v>
      </c>
      <c r="N144" s="225" t="s">
        <v>39</v>
      </c>
      <c r="O144" s="92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8" t="s">
        <v>126</v>
      </c>
      <c r="AT144" s="228" t="s">
        <v>122</v>
      </c>
      <c r="AU144" s="228" t="s">
        <v>84</v>
      </c>
      <c r="AY144" s="18" t="s">
        <v>119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82</v>
      </c>
      <c r="BK144" s="229">
        <f>ROUND(I144*H144,2)</f>
        <v>0</v>
      </c>
      <c r="BL144" s="18" t="s">
        <v>126</v>
      </c>
      <c r="BM144" s="228" t="s">
        <v>158</v>
      </c>
    </row>
    <row r="145" s="14" customFormat="1">
      <c r="A145" s="14"/>
      <c r="B145" s="241"/>
      <c r="C145" s="242"/>
      <c r="D145" s="232" t="s">
        <v>128</v>
      </c>
      <c r="E145" s="242"/>
      <c r="F145" s="244" t="s">
        <v>159</v>
      </c>
      <c r="G145" s="242"/>
      <c r="H145" s="245">
        <v>247.81999999999999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128</v>
      </c>
      <c r="AU145" s="251" t="s">
        <v>84</v>
      </c>
      <c r="AV145" s="14" t="s">
        <v>84</v>
      </c>
      <c r="AW145" s="14" t="s">
        <v>4</v>
      </c>
      <c r="AX145" s="14" t="s">
        <v>82</v>
      </c>
      <c r="AY145" s="251" t="s">
        <v>119</v>
      </c>
    </row>
    <row r="146" s="2" customFormat="1" ht="33" customHeight="1">
      <c r="A146" s="39"/>
      <c r="B146" s="40"/>
      <c r="C146" s="216" t="s">
        <v>160</v>
      </c>
      <c r="D146" s="216" t="s">
        <v>122</v>
      </c>
      <c r="E146" s="217" t="s">
        <v>161</v>
      </c>
      <c r="F146" s="218" t="s">
        <v>162</v>
      </c>
      <c r="G146" s="219" t="s">
        <v>149</v>
      </c>
      <c r="H146" s="220">
        <v>24.782</v>
      </c>
      <c r="I146" s="221"/>
      <c r="J146" s="222">
        <f>ROUND(I146*H146,2)</f>
        <v>0</v>
      </c>
      <c r="K146" s="223"/>
      <c r="L146" s="45"/>
      <c r="M146" s="224" t="s">
        <v>1</v>
      </c>
      <c r="N146" s="225" t="s">
        <v>39</v>
      </c>
      <c r="O146" s="92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8" t="s">
        <v>126</v>
      </c>
      <c r="AT146" s="228" t="s">
        <v>122</v>
      </c>
      <c r="AU146" s="228" t="s">
        <v>84</v>
      </c>
      <c r="AY146" s="18" t="s">
        <v>119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8" t="s">
        <v>82</v>
      </c>
      <c r="BK146" s="229">
        <f>ROUND(I146*H146,2)</f>
        <v>0</v>
      </c>
      <c r="BL146" s="18" t="s">
        <v>126</v>
      </c>
      <c r="BM146" s="228" t="s">
        <v>163</v>
      </c>
    </row>
    <row r="147" s="12" customFormat="1" ht="25.92" customHeight="1">
      <c r="A147" s="12"/>
      <c r="B147" s="200"/>
      <c r="C147" s="201"/>
      <c r="D147" s="202" t="s">
        <v>73</v>
      </c>
      <c r="E147" s="203" t="s">
        <v>164</v>
      </c>
      <c r="F147" s="203" t="s">
        <v>165</v>
      </c>
      <c r="G147" s="201"/>
      <c r="H147" s="201"/>
      <c r="I147" s="204"/>
      <c r="J147" s="205">
        <f>BK147</f>
        <v>0</v>
      </c>
      <c r="K147" s="201"/>
      <c r="L147" s="206"/>
      <c r="M147" s="207"/>
      <c r="N147" s="208"/>
      <c r="O147" s="208"/>
      <c r="P147" s="209">
        <f>P148+P268+P316+P322+P333</f>
        <v>0</v>
      </c>
      <c r="Q147" s="208"/>
      <c r="R147" s="209">
        <f>R148+R268+R316+R322+R333</f>
        <v>4.7509983226700001</v>
      </c>
      <c r="S147" s="208"/>
      <c r="T147" s="210">
        <f>T148+T268+T316+T322+T333</f>
        <v>4.3140067999999987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84</v>
      </c>
      <c r="AT147" s="212" t="s">
        <v>73</v>
      </c>
      <c r="AU147" s="212" t="s">
        <v>74</v>
      </c>
      <c r="AY147" s="211" t="s">
        <v>119</v>
      </c>
      <c r="BK147" s="213">
        <f>BK148+BK268+BK316+BK322+BK333</f>
        <v>0</v>
      </c>
    </row>
    <row r="148" s="12" customFormat="1" ht="22.8" customHeight="1">
      <c r="A148" s="12"/>
      <c r="B148" s="200"/>
      <c r="C148" s="201"/>
      <c r="D148" s="202" t="s">
        <v>73</v>
      </c>
      <c r="E148" s="214" t="s">
        <v>166</v>
      </c>
      <c r="F148" s="214" t="s">
        <v>167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SUM(P149:P267)</f>
        <v>0</v>
      </c>
      <c r="Q148" s="208"/>
      <c r="R148" s="209">
        <f>SUM(R149:R267)</f>
        <v>1.7582500560000001</v>
      </c>
      <c r="S148" s="208"/>
      <c r="T148" s="210">
        <f>SUM(T149:T267)</f>
        <v>2.9591019999999997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84</v>
      </c>
      <c r="AT148" s="212" t="s">
        <v>73</v>
      </c>
      <c r="AU148" s="212" t="s">
        <v>82</v>
      </c>
      <c r="AY148" s="211" t="s">
        <v>119</v>
      </c>
      <c r="BK148" s="213">
        <f>SUM(BK149:BK267)</f>
        <v>0</v>
      </c>
    </row>
    <row r="149" s="2" customFormat="1" ht="21.75" customHeight="1">
      <c r="A149" s="39"/>
      <c r="B149" s="40"/>
      <c r="C149" s="216" t="s">
        <v>168</v>
      </c>
      <c r="D149" s="216" t="s">
        <v>122</v>
      </c>
      <c r="E149" s="217" t="s">
        <v>169</v>
      </c>
      <c r="F149" s="218" t="s">
        <v>170</v>
      </c>
      <c r="G149" s="219" t="s">
        <v>137</v>
      </c>
      <c r="H149" s="220">
        <v>354.91699999999997</v>
      </c>
      <c r="I149" s="221"/>
      <c r="J149" s="222">
        <f>ROUND(I149*H149,2)</f>
        <v>0</v>
      </c>
      <c r="K149" s="223"/>
      <c r="L149" s="45"/>
      <c r="M149" s="224" t="s">
        <v>1</v>
      </c>
      <c r="N149" s="225" t="s">
        <v>39</v>
      </c>
      <c r="O149" s="92"/>
      <c r="P149" s="226">
        <f>O149*H149</f>
        <v>0</v>
      </c>
      <c r="Q149" s="226">
        <v>0</v>
      </c>
      <c r="R149" s="226">
        <f>Q149*H149</f>
        <v>0</v>
      </c>
      <c r="S149" s="226">
        <v>0.0060000000000000001</v>
      </c>
      <c r="T149" s="227">
        <f>S149*H149</f>
        <v>2.129502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8" t="s">
        <v>171</v>
      </c>
      <c r="AT149" s="228" t="s">
        <v>122</v>
      </c>
      <c r="AU149" s="228" t="s">
        <v>84</v>
      </c>
      <c r="AY149" s="18" t="s">
        <v>119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8" t="s">
        <v>82</v>
      </c>
      <c r="BK149" s="229">
        <f>ROUND(I149*H149,2)</f>
        <v>0</v>
      </c>
      <c r="BL149" s="18" t="s">
        <v>171</v>
      </c>
      <c r="BM149" s="228" t="s">
        <v>172</v>
      </c>
    </row>
    <row r="150" s="13" customFormat="1">
      <c r="A150" s="13"/>
      <c r="B150" s="230"/>
      <c r="C150" s="231"/>
      <c r="D150" s="232" t="s">
        <v>128</v>
      </c>
      <c r="E150" s="233" t="s">
        <v>1</v>
      </c>
      <c r="F150" s="234" t="s">
        <v>173</v>
      </c>
      <c r="G150" s="231"/>
      <c r="H150" s="233" t="s">
        <v>1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128</v>
      </c>
      <c r="AU150" s="240" t="s">
        <v>84</v>
      </c>
      <c r="AV150" s="13" t="s">
        <v>82</v>
      </c>
      <c r="AW150" s="13" t="s">
        <v>31</v>
      </c>
      <c r="AX150" s="13" t="s">
        <v>74</v>
      </c>
      <c r="AY150" s="240" t="s">
        <v>119</v>
      </c>
    </row>
    <row r="151" s="13" customFormat="1">
      <c r="A151" s="13"/>
      <c r="B151" s="230"/>
      <c r="C151" s="231"/>
      <c r="D151" s="232" t="s">
        <v>128</v>
      </c>
      <c r="E151" s="233" t="s">
        <v>1</v>
      </c>
      <c r="F151" s="234" t="s">
        <v>174</v>
      </c>
      <c r="G151" s="231"/>
      <c r="H151" s="233" t="s">
        <v>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128</v>
      </c>
      <c r="AU151" s="240" t="s">
        <v>84</v>
      </c>
      <c r="AV151" s="13" t="s">
        <v>82</v>
      </c>
      <c r="AW151" s="13" t="s">
        <v>31</v>
      </c>
      <c r="AX151" s="13" t="s">
        <v>74</v>
      </c>
      <c r="AY151" s="240" t="s">
        <v>119</v>
      </c>
    </row>
    <row r="152" s="14" customFormat="1">
      <c r="A152" s="14"/>
      <c r="B152" s="241"/>
      <c r="C152" s="242"/>
      <c r="D152" s="232" t="s">
        <v>128</v>
      </c>
      <c r="E152" s="243" t="s">
        <v>1</v>
      </c>
      <c r="F152" s="244" t="s">
        <v>175</v>
      </c>
      <c r="G152" s="242"/>
      <c r="H152" s="245">
        <v>306.13799999999998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128</v>
      </c>
      <c r="AU152" s="251" t="s">
        <v>84</v>
      </c>
      <c r="AV152" s="14" t="s">
        <v>84</v>
      </c>
      <c r="AW152" s="14" t="s">
        <v>31</v>
      </c>
      <c r="AX152" s="14" t="s">
        <v>74</v>
      </c>
      <c r="AY152" s="251" t="s">
        <v>119</v>
      </c>
    </row>
    <row r="153" s="13" customFormat="1">
      <c r="A153" s="13"/>
      <c r="B153" s="230"/>
      <c r="C153" s="231"/>
      <c r="D153" s="232" t="s">
        <v>128</v>
      </c>
      <c r="E153" s="233" t="s">
        <v>1</v>
      </c>
      <c r="F153" s="234" t="s">
        <v>176</v>
      </c>
      <c r="G153" s="231"/>
      <c r="H153" s="233" t="s">
        <v>1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128</v>
      </c>
      <c r="AU153" s="240" t="s">
        <v>84</v>
      </c>
      <c r="AV153" s="13" t="s">
        <v>82</v>
      </c>
      <c r="AW153" s="13" t="s">
        <v>31</v>
      </c>
      <c r="AX153" s="13" t="s">
        <v>74</v>
      </c>
      <c r="AY153" s="240" t="s">
        <v>119</v>
      </c>
    </row>
    <row r="154" s="14" customFormat="1">
      <c r="A154" s="14"/>
      <c r="B154" s="241"/>
      <c r="C154" s="242"/>
      <c r="D154" s="232" t="s">
        <v>128</v>
      </c>
      <c r="E154" s="243" t="s">
        <v>1</v>
      </c>
      <c r="F154" s="244" t="s">
        <v>177</v>
      </c>
      <c r="G154" s="242"/>
      <c r="H154" s="245">
        <v>39.539000000000001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128</v>
      </c>
      <c r="AU154" s="251" t="s">
        <v>84</v>
      </c>
      <c r="AV154" s="14" t="s">
        <v>84</v>
      </c>
      <c r="AW154" s="14" t="s">
        <v>31</v>
      </c>
      <c r="AX154" s="14" t="s">
        <v>74</v>
      </c>
      <c r="AY154" s="251" t="s">
        <v>119</v>
      </c>
    </row>
    <row r="155" s="13" customFormat="1">
      <c r="A155" s="13"/>
      <c r="B155" s="230"/>
      <c r="C155" s="231"/>
      <c r="D155" s="232" t="s">
        <v>128</v>
      </c>
      <c r="E155" s="233" t="s">
        <v>1</v>
      </c>
      <c r="F155" s="234" t="s">
        <v>178</v>
      </c>
      <c r="G155" s="231"/>
      <c r="H155" s="233" t="s">
        <v>1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128</v>
      </c>
      <c r="AU155" s="240" t="s">
        <v>84</v>
      </c>
      <c r="AV155" s="13" t="s">
        <v>82</v>
      </c>
      <c r="AW155" s="13" t="s">
        <v>31</v>
      </c>
      <c r="AX155" s="13" t="s">
        <v>74</v>
      </c>
      <c r="AY155" s="240" t="s">
        <v>119</v>
      </c>
    </row>
    <row r="156" s="14" customFormat="1">
      <c r="A156" s="14"/>
      <c r="B156" s="241"/>
      <c r="C156" s="242"/>
      <c r="D156" s="232" t="s">
        <v>128</v>
      </c>
      <c r="E156" s="243" t="s">
        <v>1</v>
      </c>
      <c r="F156" s="244" t="s">
        <v>179</v>
      </c>
      <c r="G156" s="242"/>
      <c r="H156" s="245">
        <v>9.2400000000000002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128</v>
      </c>
      <c r="AU156" s="251" t="s">
        <v>84</v>
      </c>
      <c r="AV156" s="14" t="s">
        <v>84</v>
      </c>
      <c r="AW156" s="14" t="s">
        <v>31</v>
      </c>
      <c r="AX156" s="14" t="s">
        <v>74</v>
      </c>
      <c r="AY156" s="251" t="s">
        <v>119</v>
      </c>
    </row>
    <row r="157" s="15" customFormat="1">
      <c r="A157" s="15"/>
      <c r="B157" s="252"/>
      <c r="C157" s="253"/>
      <c r="D157" s="232" t="s">
        <v>128</v>
      </c>
      <c r="E157" s="254" t="s">
        <v>1</v>
      </c>
      <c r="F157" s="255" t="s">
        <v>144</v>
      </c>
      <c r="G157" s="253"/>
      <c r="H157" s="256">
        <v>354.91699999999997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128</v>
      </c>
      <c r="AU157" s="262" t="s">
        <v>84</v>
      </c>
      <c r="AV157" s="15" t="s">
        <v>126</v>
      </c>
      <c r="AW157" s="15" t="s">
        <v>31</v>
      </c>
      <c r="AX157" s="15" t="s">
        <v>82</v>
      </c>
      <c r="AY157" s="262" t="s">
        <v>119</v>
      </c>
    </row>
    <row r="158" s="2" customFormat="1" ht="33" customHeight="1">
      <c r="A158" s="39"/>
      <c r="B158" s="40"/>
      <c r="C158" s="216" t="s">
        <v>120</v>
      </c>
      <c r="D158" s="216" t="s">
        <v>122</v>
      </c>
      <c r="E158" s="217" t="s">
        <v>180</v>
      </c>
      <c r="F158" s="218" t="s">
        <v>181</v>
      </c>
      <c r="G158" s="219" t="s">
        <v>137</v>
      </c>
      <c r="H158" s="220">
        <v>355.16699999999997</v>
      </c>
      <c r="I158" s="221"/>
      <c r="J158" s="222">
        <f>ROUND(I158*H158,2)</f>
        <v>0</v>
      </c>
      <c r="K158" s="223"/>
      <c r="L158" s="45"/>
      <c r="M158" s="224" t="s">
        <v>1</v>
      </c>
      <c r="N158" s="225" t="s">
        <v>39</v>
      </c>
      <c r="O158" s="92"/>
      <c r="P158" s="226">
        <f>O158*H158</f>
        <v>0</v>
      </c>
      <c r="Q158" s="226">
        <v>0</v>
      </c>
      <c r="R158" s="226">
        <f>Q158*H158</f>
        <v>0</v>
      </c>
      <c r="S158" s="226">
        <v>0.002</v>
      </c>
      <c r="T158" s="227">
        <f>S158*H158</f>
        <v>0.71033399999999991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8" t="s">
        <v>171</v>
      </c>
      <c r="AT158" s="228" t="s">
        <v>122</v>
      </c>
      <c r="AU158" s="228" t="s">
        <v>84</v>
      </c>
      <c r="AY158" s="18" t="s">
        <v>119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8" t="s">
        <v>82</v>
      </c>
      <c r="BK158" s="229">
        <f>ROUND(I158*H158,2)</f>
        <v>0</v>
      </c>
      <c r="BL158" s="18" t="s">
        <v>171</v>
      </c>
      <c r="BM158" s="228" t="s">
        <v>182</v>
      </c>
    </row>
    <row r="159" s="13" customFormat="1">
      <c r="A159" s="13"/>
      <c r="B159" s="230"/>
      <c r="C159" s="231"/>
      <c r="D159" s="232" t="s">
        <v>128</v>
      </c>
      <c r="E159" s="233" t="s">
        <v>1</v>
      </c>
      <c r="F159" s="234" t="s">
        <v>183</v>
      </c>
      <c r="G159" s="231"/>
      <c r="H159" s="233" t="s">
        <v>1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128</v>
      </c>
      <c r="AU159" s="240" t="s">
        <v>84</v>
      </c>
      <c r="AV159" s="13" t="s">
        <v>82</v>
      </c>
      <c r="AW159" s="13" t="s">
        <v>31</v>
      </c>
      <c r="AX159" s="13" t="s">
        <v>74</v>
      </c>
      <c r="AY159" s="240" t="s">
        <v>119</v>
      </c>
    </row>
    <row r="160" s="13" customFormat="1">
      <c r="A160" s="13"/>
      <c r="B160" s="230"/>
      <c r="C160" s="231"/>
      <c r="D160" s="232" t="s">
        <v>128</v>
      </c>
      <c r="E160" s="233" t="s">
        <v>1</v>
      </c>
      <c r="F160" s="234" t="s">
        <v>174</v>
      </c>
      <c r="G160" s="231"/>
      <c r="H160" s="233" t="s">
        <v>1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128</v>
      </c>
      <c r="AU160" s="240" t="s">
        <v>84</v>
      </c>
      <c r="AV160" s="13" t="s">
        <v>82</v>
      </c>
      <c r="AW160" s="13" t="s">
        <v>31</v>
      </c>
      <c r="AX160" s="13" t="s">
        <v>74</v>
      </c>
      <c r="AY160" s="240" t="s">
        <v>119</v>
      </c>
    </row>
    <row r="161" s="14" customFormat="1">
      <c r="A161" s="14"/>
      <c r="B161" s="241"/>
      <c r="C161" s="242"/>
      <c r="D161" s="232" t="s">
        <v>128</v>
      </c>
      <c r="E161" s="243" t="s">
        <v>1</v>
      </c>
      <c r="F161" s="244" t="s">
        <v>184</v>
      </c>
      <c r="G161" s="242"/>
      <c r="H161" s="245">
        <v>288.39299999999997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128</v>
      </c>
      <c r="AU161" s="251" t="s">
        <v>84</v>
      </c>
      <c r="AV161" s="14" t="s">
        <v>84</v>
      </c>
      <c r="AW161" s="14" t="s">
        <v>31</v>
      </c>
      <c r="AX161" s="14" t="s">
        <v>74</v>
      </c>
      <c r="AY161" s="251" t="s">
        <v>119</v>
      </c>
    </row>
    <row r="162" s="13" customFormat="1">
      <c r="A162" s="13"/>
      <c r="B162" s="230"/>
      <c r="C162" s="231"/>
      <c r="D162" s="232" t="s">
        <v>128</v>
      </c>
      <c r="E162" s="233" t="s">
        <v>1</v>
      </c>
      <c r="F162" s="234" t="s">
        <v>185</v>
      </c>
      <c r="G162" s="231"/>
      <c r="H162" s="233" t="s">
        <v>1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128</v>
      </c>
      <c r="AU162" s="240" t="s">
        <v>84</v>
      </c>
      <c r="AV162" s="13" t="s">
        <v>82</v>
      </c>
      <c r="AW162" s="13" t="s">
        <v>31</v>
      </c>
      <c r="AX162" s="13" t="s">
        <v>74</v>
      </c>
      <c r="AY162" s="240" t="s">
        <v>119</v>
      </c>
    </row>
    <row r="163" s="14" customFormat="1">
      <c r="A163" s="14"/>
      <c r="B163" s="241"/>
      <c r="C163" s="242"/>
      <c r="D163" s="232" t="s">
        <v>128</v>
      </c>
      <c r="E163" s="243" t="s">
        <v>1</v>
      </c>
      <c r="F163" s="244" t="s">
        <v>186</v>
      </c>
      <c r="G163" s="242"/>
      <c r="H163" s="245">
        <v>17.995000000000001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128</v>
      </c>
      <c r="AU163" s="251" t="s">
        <v>84</v>
      </c>
      <c r="AV163" s="14" t="s">
        <v>84</v>
      </c>
      <c r="AW163" s="14" t="s">
        <v>31</v>
      </c>
      <c r="AX163" s="14" t="s">
        <v>74</v>
      </c>
      <c r="AY163" s="251" t="s">
        <v>119</v>
      </c>
    </row>
    <row r="164" s="13" customFormat="1">
      <c r="A164" s="13"/>
      <c r="B164" s="230"/>
      <c r="C164" s="231"/>
      <c r="D164" s="232" t="s">
        <v>128</v>
      </c>
      <c r="E164" s="233" t="s">
        <v>1</v>
      </c>
      <c r="F164" s="234" t="s">
        <v>176</v>
      </c>
      <c r="G164" s="231"/>
      <c r="H164" s="233" t="s">
        <v>1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128</v>
      </c>
      <c r="AU164" s="240" t="s">
        <v>84</v>
      </c>
      <c r="AV164" s="13" t="s">
        <v>82</v>
      </c>
      <c r="AW164" s="13" t="s">
        <v>31</v>
      </c>
      <c r="AX164" s="13" t="s">
        <v>74</v>
      </c>
      <c r="AY164" s="240" t="s">
        <v>119</v>
      </c>
    </row>
    <row r="165" s="14" customFormat="1">
      <c r="A165" s="14"/>
      <c r="B165" s="241"/>
      <c r="C165" s="242"/>
      <c r="D165" s="232" t="s">
        <v>128</v>
      </c>
      <c r="E165" s="243" t="s">
        <v>1</v>
      </c>
      <c r="F165" s="244" t="s">
        <v>177</v>
      </c>
      <c r="G165" s="242"/>
      <c r="H165" s="245">
        <v>39.539000000000001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128</v>
      </c>
      <c r="AU165" s="251" t="s">
        <v>84</v>
      </c>
      <c r="AV165" s="14" t="s">
        <v>84</v>
      </c>
      <c r="AW165" s="14" t="s">
        <v>31</v>
      </c>
      <c r="AX165" s="14" t="s">
        <v>74</v>
      </c>
      <c r="AY165" s="251" t="s">
        <v>119</v>
      </c>
    </row>
    <row r="166" s="13" customFormat="1">
      <c r="A166" s="13"/>
      <c r="B166" s="230"/>
      <c r="C166" s="231"/>
      <c r="D166" s="232" t="s">
        <v>128</v>
      </c>
      <c r="E166" s="233" t="s">
        <v>1</v>
      </c>
      <c r="F166" s="234" t="s">
        <v>187</v>
      </c>
      <c r="G166" s="231"/>
      <c r="H166" s="233" t="s">
        <v>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128</v>
      </c>
      <c r="AU166" s="240" t="s">
        <v>84</v>
      </c>
      <c r="AV166" s="13" t="s">
        <v>82</v>
      </c>
      <c r="AW166" s="13" t="s">
        <v>31</v>
      </c>
      <c r="AX166" s="13" t="s">
        <v>74</v>
      </c>
      <c r="AY166" s="240" t="s">
        <v>119</v>
      </c>
    </row>
    <row r="167" s="14" customFormat="1">
      <c r="A167" s="14"/>
      <c r="B167" s="241"/>
      <c r="C167" s="242"/>
      <c r="D167" s="232" t="s">
        <v>128</v>
      </c>
      <c r="E167" s="243" t="s">
        <v>1</v>
      </c>
      <c r="F167" s="244" t="s">
        <v>179</v>
      </c>
      <c r="G167" s="242"/>
      <c r="H167" s="245">
        <v>9.2400000000000002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128</v>
      </c>
      <c r="AU167" s="251" t="s">
        <v>84</v>
      </c>
      <c r="AV167" s="14" t="s">
        <v>84</v>
      </c>
      <c r="AW167" s="14" t="s">
        <v>31</v>
      </c>
      <c r="AX167" s="14" t="s">
        <v>74</v>
      </c>
      <c r="AY167" s="251" t="s">
        <v>119</v>
      </c>
    </row>
    <row r="168" s="15" customFormat="1">
      <c r="A168" s="15"/>
      <c r="B168" s="252"/>
      <c r="C168" s="253"/>
      <c r="D168" s="232" t="s">
        <v>128</v>
      </c>
      <c r="E168" s="254" t="s">
        <v>1</v>
      </c>
      <c r="F168" s="255" t="s">
        <v>144</v>
      </c>
      <c r="G168" s="253"/>
      <c r="H168" s="256">
        <v>355.16699999999997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2" t="s">
        <v>128</v>
      </c>
      <c r="AU168" s="262" t="s">
        <v>84</v>
      </c>
      <c r="AV168" s="15" t="s">
        <v>126</v>
      </c>
      <c r="AW168" s="15" t="s">
        <v>31</v>
      </c>
      <c r="AX168" s="15" t="s">
        <v>82</v>
      </c>
      <c r="AY168" s="262" t="s">
        <v>119</v>
      </c>
    </row>
    <row r="169" s="2" customFormat="1" ht="24.15" customHeight="1">
      <c r="A169" s="39"/>
      <c r="B169" s="40"/>
      <c r="C169" s="216" t="s">
        <v>188</v>
      </c>
      <c r="D169" s="216" t="s">
        <v>122</v>
      </c>
      <c r="E169" s="217" t="s">
        <v>189</v>
      </c>
      <c r="F169" s="218" t="s">
        <v>190</v>
      </c>
      <c r="G169" s="219" t="s">
        <v>125</v>
      </c>
      <c r="H169" s="220">
        <v>1</v>
      </c>
      <c r="I169" s="221"/>
      <c r="J169" s="222">
        <f>ROUND(I169*H169,2)</f>
        <v>0</v>
      </c>
      <c r="K169" s="223"/>
      <c r="L169" s="45"/>
      <c r="M169" s="224" t="s">
        <v>1</v>
      </c>
      <c r="N169" s="225" t="s">
        <v>39</v>
      </c>
      <c r="O169" s="92"/>
      <c r="P169" s="226">
        <f>O169*H169</f>
        <v>0</v>
      </c>
      <c r="Q169" s="226">
        <v>0</v>
      </c>
      <c r="R169" s="226">
        <f>Q169*H169</f>
        <v>0</v>
      </c>
      <c r="S169" s="226">
        <v>0.00029999999999999997</v>
      </c>
      <c r="T169" s="227">
        <f>S169*H169</f>
        <v>0.00029999999999999997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8" t="s">
        <v>171</v>
      </c>
      <c r="AT169" s="228" t="s">
        <v>122</v>
      </c>
      <c r="AU169" s="228" t="s">
        <v>84</v>
      </c>
      <c r="AY169" s="18" t="s">
        <v>119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8" t="s">
        <v>82</v>
      </c>
      <c r="BK169" s="229">
        <f>ROUND(I169*H169,2)</f>
        <v>0</v>
      </c>
      <c r="BL169" s="18" t="s">
        <v>171</v>
      </c>
      <c r="BM169" s="228" t="s">
        <v>191</v>
      </c>
    </row>
    <row r="170" s="14" customFormat="1">
      <c r="A170" s="14"/>
      <c r="B170" s="241"/>
      <c r="C170" s="242"/>
      <c r="D170" s="232" t="s">
        <v>128</v>
      </c>
      <c r="E170" s="243" t="s">
        <v>1</v>
      </c>
      <c r="F170" s="244" t="s">
        <v>82</v>
      </c>
      <c r="G170" s="242"/>
      <c r="H170" s="245">
        <v>1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128</v>
      </c>
      <c r="AU170" s="251" t="s">
        <v>84</v>
      </c>
      <c r="AV170" s="14" t="s">
        <v>84</v>
      </c>
      <c r="AW170" s="14" t="s">
        <v>31</v>
      </c>
      <c r="AX170" s="14" t="s">
        <v>82</v>
      </c>
      <c r="AY170" s="251" t="s">
        <v>119</v>
      </c>
    </row>
    <row r="171" s="2" customFormat="1" ht="16.5" customHeight="1">
      <c r="A171" s="39"/>
      <c r="B171" s="40"/>
      <c r="C171" s="216" t="s">
        <v>192</v>
      </c>
      <c r="D171" s="216" t="s">
        <v>122</v>
      </c>
      <c r="E171" s="217" t="s">
        <v>193</v>
      </c>
      <c r="F171" s="218" t="s">
        <v>194</v>
      </c>
      <c r="G171" s="219" t="s">
        <v>195</v>
      </c>
      <c r="H171" s="220">
        <v>69.980000000000004</v>
      </c>
      <c r="I171" s="221"/>
      <c r="J171" s="222">
        <f>ROUND(I171*H171,2)</f>
        <v>0</v>
      </c>
      <c r="K171" s="223"/>
      <c r="L171" s="45"/>
      <c r="M171" s="224" t="s">
        <v>1</v>
      </c>
      <c r="N171" s="225" t="s">
        <v>39</v>
      </c>
      <c r="O171" s="92"/>
      <c r="P171" s="226">
        <f>O171*H171</f>
        <v>0</v>
      </c>
      <c r="Q171" s="226">
        <v>0</v>
      </c>
      <c r="R171" s="226">
        <f>Q171*H171</f>
        <v>0</v>
      </c>
      <c r="S171" s="226">
        <v>0.0016999999999999999</v>
      </c>
      <c r="T171" s="227">
        <f>S171*H171</f>
        <v>0.118966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8" t="s">
        <v>171</v>
      </c>
      <c r="AT171" s="228" t="s">
        <v>122</v>
      </c>
      <c r="AU171" s="228" t="s">
        <v>84</v>
      </c>
      <c r="AY171" s="18" t="s">
        <v>119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8" t="s">
        <v>82</v>
      </c>
      <c r="BK171" s="229">
        <f>ROUND(I171*H171,2)</f>
        <v>0</v>
      </c>
      <c r="BL171" s="18" t="s">
        <v>171</v>
      </c>
      <c r="BM171" s="228" t="s">
        <v>196</v>
      </c>
    </row>
    <row r="172" s="13" customFormat="1">
      <c r="A172" s="13"/>
      <c r="B172" s="230"/>
      <c r="C172" s="231"/>
      <c r="D172" s="232" t="s">
        <v>128</v>
      </c>
      <c r="E172" s="233" t="s">
        <v>1</v>
      </c>
      <c r="F172" s="234" t="s">
        <v>197</v>
      </c>
      <c r="G172" s="231"/>
      <c r="H172" s="233" t="s">
        <v>1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128</v>
      </c>
      <c r="AU172" s="240" t="s">
        <v>84</v>
      </c>
      <c r="AV172" s="13" t="s">
        <v>82</v>
      </c>
      <c r="AW172" s="13" t="s">
        <v>31</v>
      </c>
      <c r="AX172" s="13" t="s">
        <v>74</v>
      </c>
      <c r="AY172" s="240" t="s">
        <v>119</v>
      </c>
    </row>
    <row r="173" s="13" customFormat="1">
      <c r="A173" s="13"/>
      <c r="B173" s="230"/>
      <c r="C173" s="231"/>
      <c r="D173" s="232" t="s">
        <v>128</v>
      </c>
      <c r="E173" s="233" t="s">
        <v>1</v>
      </c>
      <c r="F173" s="234" t="s">
        <v>185</v>
      </c>
      <c r="G173" s="231"/>
      <c r="H173" s="233" t="s">
        <v>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128</v>
      </c>
      <c r="AU173" s="240" t="s">
        <v>84</v>
      </c>
      <c r="AV173" s="13" t="s">
        <v>82</v>
      </c>
      <c r="AW173" s="13" t="s">
        <v>31</v>
      </c>
      <c r="AX173" s="13" t="s">
        <v>74</v>
      </c>
      <c r="AY173" s="240" t="s">
        <v>119</v>
      </c>
    </row>
    <row r="174" s="14" customFormat="1">
      <c r="A174" s="14"/>
      <c r="B174" s="241"/>
      <c r="C174" s="242"/>
      <c r="D174" s="232" t="s">
        <v>128</v>
      </c>
      <c r="E174" s="243" t="s">
        <v>1</v>
      </c>
      <c r="F174" s="244" t="s">
        <v>198</v>
      </c>
      <c r="G174" s="242"/>
      <c r="H174" s="245">
        <v>69.980000000000004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128</v>
      </c>
      <c r="AU174" s="251" t="s">
        <v>84</v>
      </c>
      <c r="AV174" s="14" t="s">
        <v>84</v>
      </c>
      <c r="AW174" s="14" t="s">
        <v>31</v>
      </c>
      <c r="AX174" s="14" t="s">
        <v>82</v>
      </c>
      <c r="AY174" s="251" t="s">
        <v>119</v>
      </c>
    </row>
    <row r="175" s="2" customFormat="1" ht="33" customHeight="1">
      <c r="A175" s="39"/>
      <c r="B175" s="40"/>
      <c r="C175" s="216" t="s">
        <v>199</v>
      </c>
      <c r="D175" s="216" t="s">
        <v>122</v>
      </c>
      <c r="E175" s="217" t="s">
        <v>200</v>
      </c>
      <c r="F175" s="218" t="s">
        <v>201</v>
      </c>
      <c r="G175" s="219" t="s">
        <v>137</v>
      </c>
      <c r="H175" s="220">
        <v>345.92700000000002</v>
      </c>
      <c r="I175" s="221"/>
      <c r="J175" s="222">
        <f>ROUND(I175*H175,2)</f>
        <v>0</v>
      </c>
      <c r="K175" s="223"/>
      <c r="L175" s="45"/>
      <c r="M175" s="224" t="s">
        <v>1</v>
      </c>
      <c r="N175" s="225" t="s">
        <v>39</v>
      </c>
      <c r="O175" s="92"/>
      <c r="P175" s="226">
        <f>O175*H175</f>
        <v>0</v>
      </c>
      <c r="Q175" s="226">
        <v>0.0040000000000000001</v>
      </c>
      <c r="R175" s="226">
        <f>Q175*H175</f>
        <v>1.3837080000000002</v>
      </c>
      <c r="S175" s="226">
        <v>0</v>
      </c>
      <c r="T175" s="22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8" t="s">
        <v>171</v>
      </c>
      <c r="AT175" s="228" t="s">
        <v>122</v>
      </c>
      <c r="AU175" s="228" t="s">
        <v>84</v>
      </c>
      <c r="AY175" s="18" t="s">
        <v>119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8" t="s">
        <v>82</v>
      </c>
      <c r="BK175" s="229">
        <f>ROUND(I175*H175,2)</f>
        <v>0</v>
      </c>
      <c r="BL175" s="18" t="s">
        <v>171</v>
      </c>
      <c r="BM175" s="228" t="s">
        <v>202</v>
      </c>
    </row>
    <row r="176" s="13" customFormat="1">
      <c r="A176" s="13"/>
      <c r="B176" s="230"/>
      <c r="C176" s="231"/>
      <c r="D176" s="232" t="s">
        <v>128</v>
      </c>
      <c r="E176" s="233" t="s">
        <v>1</v>
      </c>
      <c r="F176" s="234" t="s">
        <v>203</v>
      </c>
      <c r="G176" s="231"/>
      <c r="H176" s="233" t="s">
        <v>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128</v>
      </c>
      <c r="AU176" s="240" t="s">
        <v>84</v>
      </c>
      <c r="AV176" s="13" t="s">
        <v>82</v>
      </c>
      <c r="AW176" s="13" t="s">
        <v>31</v>
      </c>
      <c r="AX176" s="13" t="s">
        <v>74</v>
      </c>
      <c r="AY176" s="240" t="s">
        <v>119</v>
      </c>
    </row>
    <row r="177" s="13" customFormat="1">
      <c r="A177" s="13"/>
      <c r="B177" s="230"/>
      <c r="C177" s="231"/>
      <c r="D177" s="232" t="s">
        <v>128</v>
      </c>
      <c r="E177" s="233" t="s">
        <v>1</v>
      </c>
      <c r="F177" s="234" t="s">
        <v>174</v>
      </c>
      <c r="G177" s="231"/>
      <c r="H177" s="233" t="s">
        <v>1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128</v>
      </c>
      <c r="AU177" s="240" t="s">
        <v>84</v>
      </c>
      <c r="AV177" s="13" t="s">
        <v>82</v>
      </c>
      <c r="AW177" s="13" t="s">
        <v>31</v>
      </c>
      <c r="AX177" s="13" t="s">
        <v>74</v>
      </c>
      <c r="AY177" s="240" t="s">
        <v>119</v>
      </c>
    </row>
    <row r="178" s="14" customFormat="1">
      <c r="A178" s="14"/>
      <c r="B178" s="241"/>
      <c r="C178" s="242"/>
      <c r="D178" s="232" t="s">
        <v>128</v>
      </c>
      <c r="E178" s="243" t="s">
        <v>1</v>
      </c>
      <c r="F178" s="244" t="s">
        <v>184</v>
      </c>
      <c r="G178" s="242"/>
      <c r="H178" s="245">
        <v>288.39299999999997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128</v>
      </c>
      <c r="AU178" s="251" t="s">
        <v>84</v>
      </c>
      <c r="AV178" s="14" t="s">
        <v>84</v>
      </c>
      <c r="AW178" s="14" t="s">
        <v>31</v>
      </c>
      <c r="AX178" s="14" t="s">
        <v>74</v>
      </c>
      <c r="AY178" s="251" t="s">
        <v>119</v>
      </c>
    </row>
    <row r="179" s="14" customFormat="1">
      <c r="A179" s="14"/>
      <c r="B179" s="241"/>
      <c r="C179" s="242"/>
      <c r="D179" s="232" t="s">
        <v>128</v>
      </c>
      <c r="E179" s="243" t="s">
        <v>1</v>
      </c>
      <c r="F179" s="244" t="s">
        <v>186</v>
      </c>
      <c r="G179" s="242"/>
      <c r="H179" s="245">
        <v>17.995000000000001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128</v>
      </c>
      <c r="AU179" s="251" t="s">
        <v>84</v>
      </c>
      <c r="AV179" s="14" t="s">
        <v>84</v>
      </c>
      <c r="AW179" s="14" t="s">
        <v>31</v>
      </c>
      <c r="AX179" s="14" t="s">
        <v>74</v>
      </c>
      <c r="AY179" s="251" t="s">
        <v>119</v>
      </c>
    </row>
    <row r="180" s="13" customFormat="1">
      <c r="A180" s="13"/>
      <c r="B180" s="230"/>
      <c r="C180" s="231"/>
      <c r="D180" s="232" t="s">
        <v>128</v>
      </c>
      <c r="E180" s="233" t="s">
        <v>1</v>
      </c>
      <c r="F180" s="234" t="s">
        <v>176</v>
      </c>
      <c r="G180" s="231"/>
      <c r="H180" s="233" t="s">
        <v>1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128</v>
      </c>
      <c r="AU180" s="240" t="s">
        <v>84</v>
      </c>
      <c r="AV180" s="13" t="s">
        <v>82</v>
      </c>
      <c r="AW180" s="13" t="s">
        <v>31</v>
      </c>
      <c r="AX180" s="13" t="s">
        <v>74</v>
      </c>
      <c r="AY180" s="240" t="s">
        <v>119</v>
      </c>
    </row>
    <row r="181" s="14" customFormat="1">
      <c r="A181" s="14"/>
      <c r="B181" s="241"/>
      <c r="C181" s="242"/>
      <c r="D181" s="232" t="s">
        <v>128</v>
      </c>
      <c r="E181" s="243" t="s">
        <v>1</v>
      </c>
      <c r="F181" s="244" t="s">
        <v>177</v>
      </c>
      <c r="G181" s="242"/>
      <c r="H181" s="245">
        <v>39.539000000000001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128</v>
      </c>
      <c r="AU181" s="251" t="s">
        <v>84</v>
      </c>
      <c r="AV181" s="14" t="s">
        <v>84</v>
      </c>
      <c r="AW181" s="14" t="s">
        <v>31</v>
      </c>
      <c r="AX181" s="14" t="s">
        <v>74</v>
      </c>
      <c r="AY181" s="251" t="s">
        <v>119</v>
      </c>
    </row>
    <row r="182" s="13" customFormat="1">
      <c r="A182" s="13"/>
      <c r="B182" s="230"/>
      <c r="C182" s="231"/>
      <c r="D182" s="232" t="s">
        <v>128</v>
      </c>
      <c r="E182" s="233" t="s">
        <v>1</v>
      </c>
      <c r="F182" s="234" t="s">
        <v>187</v>
      </c>
      <c r="G182" s="231"/>
      <c r="H182" s="233" t="s">
        <v>1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128</v>
      </c>
      <c r="AU182" s="240" t="s">
        <v>84</v>
      </c>
      <c r="AV182" s="13" t="s">
        <v>82</v>
      </c>
      <c r="AW182" s="13" t="s">
        <v>31</v>
      </c>
      <c r="AX182" s="13" t="s">
        <v>74</v>
      </c>
      <c r="AY182" s="240" t="s">
        <v>119</v>
      </c>
    </row>
    <row r="183" s="15" customFormat="1">
      <c r="A183" s="15"/>
      <c r="B183" s="252"/>
      <c r="C183" s="253"/>
      <c r="D183" s="232" t="s">
        <v>128</v>
      </c>
      <c r="E183" s="254" t="s">
        <v>1</v>
      </c>
      <c r="F183" s="255" t="s">
        <v>144</v>
      </c>
      <c r="G183" s="253"/>
      <c r="H183" s="256">
        <v>345.92700000000002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2" t="s">
        <v>128</v>
      </c>
      <c r="AU183" s="262" t="s">
        <v>84</v>
      </c>
      <c r="AV183" s="15" t="s">
        <v>126</v>
      </c>
      <c r="AW183" s="15" t="s">
        <v>31</v>
      </c>
      <c r="AX183" s="15" t="s">
        <v>82</v>
      </c>
      <c r="AY183" s="262" t="s">
        <v>119</v>
      </c>
    </row>
    <row r="184" s="2" customFormat="1" ht="24.15" customHeight="1">
      <c r="A184" s="39"/>
      <c r="B184" s="40"/>
      <c r="C184" s="216" t="s">
        <v>204</v>
      </c>
      <c r="D184" s="216" t="s">
        <v>122</v>
      </c>
      <c r="E184" s="217" t="s">
        <v>205</v>
      </c>
      <c r="F184" s="218" t="s">
        <v>206</v>
      </c>
      <c r="G184" s="219" t="s">
        <v>137</v>
      </c>
      <c r="H184" s="220">
        <v>367.053</v>
      </c>
      <c r="I184" s="221"/>
      <c r="J184" s="222">
        <f>ROUND(I184*H184,2)</f>
        <v>0</v>
      </c>
      <c r="K184" s="223"/>
      <c r="L184" s="45"/>
      <c r="M184" s="224" t="s">
        <v>1</v>
      </c>
      <c r="N184" s="225" t="s">
        <v>39</v>
      </c>
      <c r="O184" s="92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8" t="s">
        <v>171</v>
      </c>
      <c r="AT184" s="228" t="s">
        <v>122</v>
      </c>
      <c r="AU184" s="228" t="s">
        <v>84</v>
      </c>
      <c r="AY184" s="18" t="s">
        <v>119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8" t="s">
        <v>82</v>
      </c>
      <c r="BK184" s="229">
        <f>ROUND(I184*H184,2)</f>
        <v>0</v>
      </c>
      <c r="BL184" s="18" t="s">
        <v>171</v>
      </c>
      <c r="BM184" s="228" t="s">
        <v>207</v>
      </c>
    </row>
    <row r="185" s="13" customFormat="1">
      <c r="A185" s="13"/>
      <c r="B185" s="230"/>
      <c r="C185" s="231"/>
      <c r="D185" s="232" t="s">
        <v>128</v>
      </c>
      <c r="E185" s="233" t="s">
        <v>1</v>
      </c>
      <c r="F185" s="234" t="s">
        <v>208</v>
      </c>
      <c r="G185" s="231"/>
      <c r="H185" s="233" t="s">
        <v>1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128</v>
      </c>
      <c r="AU185" s="240" t="s">
        <v>84</v>
      </c>
      <c r="AV185" s="13" t="s">
        <v>82</v>
      </c>
      <c r="AW185" s="13" t="s">
        <v>31</v>
      </c>
      <c r="AX185" s="13" t="s">
        <v>74</v>
      </c>
      <c r="AY185" s="240" t="s">
        <v>119</v>
      </c>
    </row>
    <row r="186" s="13" customFormat="1">
      <c r="A186" s="13"/>
      <c r="B186" s="230"/>
      <c r="C186" s="231"/>
      <c r="D186" s="232" t="s">
        <v>128</v>
      </c>
      <c r="E186" s="233" t="s">
        <v>1</v>
      </c>
      <c r="F186" s="234" t="s">
        <v>174</v>
      </c>
      <c r="G186" s="231"/>
      <c r="H186" s="233" t="s">
        <v>1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128</v>
      </c>
      <c r="AU186" s="240" t="s">
        <v>84</v>
      </c>
      <c r="AV186" s="13" t="s">
        <v>82</v>
      </c>
      <c r="AW186" s="13" t="s">
        <v>31</v>
      </c>
      <c r="AX186" s="13" t="s">
        <v>74</v>
      </c>
      <c r="AY186" s="240" t="s">
        <v>119</v>
      </c>
    </row>
    <row r="187" s="14" customFormat="1">
      <c r="A187" s="14"/>
      <c r="B187" s="241"/>
      <c r="C187" s="242"/>
      <c r="D187" s="232" t="s">
        <v>128</v>
      </c>
      <c r="E187" s="243" t="s">
        <v>1</v>
      </c>
      <c r="F187" s="244" t="s">
        <v>184</v>
      </c>
      <c r="G187" s="242"/>
      <c r="H187" s="245">
        <v>288.39299999999997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128</v>
      </c>
      <c r="AU187" s="251" t="s">
        <v>84</v>
      </c>
      <c r="AV187" s="14" t="s">
        <v>84</v>
      </c>
      <c r="AW187" s="14" t="s">
        <v>31</v>
      </c>
      <c r="AX187" s="14" t="s">
        <v>74</v>
      </c>
      <c r="AY187" s="251" t="s">
        <v>119</v>
      </c>
    </row>
    <row r="188" s="13" customFormat="1">
      <c r="A188" s="13"/>
      <c r="B188" s="230"/>
      <c r="C188" s="231"/>
      <c r="D188" s="232" t="s">
        <v>128</v>
      </c>
      <c r="E188" s="233" t="s">
        <v>1</v>
      </c>
      <c r="F188" s="234" t="s">
        <v>185</v>
      </c>
      <c r="G188" s="231"/>
      <c r="H188" s="233" t="s">
        <v>1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128</v>
      </c>
      <c r="AU188" s="240" t="s">
        <v>84</v>
      </c>
      <c r="AV188" s="13" t="s">
        <v>82</v>
      </c>
      <c r="AW188" s="13" t="s">
        <v>31</v>
      </c>
      <c r="AX188" s="13" t="s">
        <v>74</v>
      </c>
      <c r="AY188" s="240" t="s">
        <v>119</v>
      </c>
    </row>
    <row r="189" s="14" customFormat="1">
      <c r="A189" s="14"/>
      <c r="B189" s="241"/>
      <c r="C189" s="242"/>
      <c r="D189" s="232" t="s">
        <v>128</v>
      </c>
      <c r="E189" s="243" t="s">
        <v>1</v>
      </c>
      <c r="F189" s="244" t="s">
        <v>209</v>
      </c>
      <c r="G189" s="242"/>
      <c r="H189" s="245">
        <v>35.270000000000003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128</v>
      </c>
      <c r="AU189" s="251" t="s">
        <v>84</v>
      </c>
      <c r="AV189" s="14" t="s">
        <v>84</v>
      </c>
      <c r="AW189" s="14" t="s">
        <v>31</v>
      </c>
      <c r="AX189" s="14" t="s">
        <v>74</v>
      </c>
      <c r="AY189" s="251" t="s">
        <v>119</v>
      </c>
    </row>
    <row r="190" s="16" customFormat="1">
      <c r="A190" s="16"/>
      <c r="B190" s="263"/>
      <c r="C190" s="264"/>
      <c r="D190" s="232" t="s">
        <v>128</v>
      </c>
      <c r="E190" s="265" t="s">
        <v>1</v>
      </c>
      <c r="F190" s="266" t="s">
        <v>210</v>
      </c>
      <c r="G190" s="264"/>
      <c r="H190" s="267">
        <v>323.66300000000001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73" t="s">
        <v>128</v>
      </c>
      <c r="AU190" s="273" t="s">
        <v>84</v>
      </c>
      <c r="AV190" s="16" t="s">
        <v>134</v>
      </c>
      <c r="AW190" s="16" t="s">
        <v>31</v>
      </c>
      <c r="AX190" s="16" t="s">
        <v>74</v>
      </c>
      <c r="AY190" s="273" t="s">
        <v>119</v>
      </c>
    </row>
    <row r="191" s="13" customFormat="1">
      <c r="A191" s="13"/>
      <c r="B191" s="230"/>
      <c r="C191" s="231"/>
      <c r="D191" s="232" t="s">
        <v>128</v>
      </c>
      <c r="E191" s="233" t="s">
        <v>1</v>
      </c>
      <c r="F191" s="234" t="s">
        <v>211</v>
      </c>
      <c r="G191" s="231"/>
      <c r="H191" s="233" t="s">
        <v>1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128</v>
      </c>
      <c r="AU191" s="240" t="s">
        <v>84</v>
      </c>
      <c r="AV191" s="13" t="s">
        <v>82</v>
      </c>
      <c r="AW191" s="13" t="s">
        <v>31</v>
      </c>
      <c r="AX191" s="13" t="s">
        <v>74</v>
      </c>
      <c r="AY191" s="240" t="s">
        <v>119</v>
      </c>
    </row>
    <row r="192" s="14" customFormat="1">
      <c r="A192" s="14"/>
      <c r="B192" s="241"/>
      <c r="C192" s="242"/>
      <c r="D192" s="232" t="s">
        <v>128</v>
      </c>
      <c r="E192" s="243" t="s">
        <v>1</v>
      </c>
      <c r="F192" s="244" t="s">
        <v>212</v>
      </c>
      <c r="G192" s="242"/>
      <c r="H192" s="245">
        <v>43.390000000000001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128</v>
      </c>
      <c r="AU192" s="251" t="s">
        <v>84</v>
      </c>
      <c r="AV192" s="14" t="s">
        <v>84</v>
      </c>
      <c r="AW192" s="14" t="s">
        <v>31</v>
      </c>
      <c r="AX192" s="14" t="s">
        <v>74</v>
      </c>
      <c r="AY192" s="251" t="s">
        <v>119</v>
      </c>
    </row>
    <row r="193" s="15" customFormat="1">
      <c r="A193" s="15"/>
      <c r="B193" s="252"/>
      <c r="C193" s="253"/>
      <c r="D193" s="232" t="s">
        <v>128</v>
      </c>
      <c r="E193" s="254" t="s">
        <v>1</v>
      </c>
      <c r="F193" s="255" t="s">
        <v>144</v>
      </c>
      <c r="G193" s="253"/>
      <c r="H193" s="256">
        <v>367.053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2" t="s">
        <v>128</v>
      </c>
      <c r="AU193" s="262" t="s">
        <v>84</v>
      </c>
      <c r="AV193" s="15" t="s">
        <v>126</v>
      </c>
      <c r="AW193" s="15" t="s">
        <v>31</v>
      </c>
      <c r="AX193" s="15" t="s">
        <v>82</v>
      </c>
      <c r="AY193" s="262" t="s">
        <v>119</v>
      </c>
    </row>
    <row r="194" s="2" customFormat="1" ht="16.5" customHeight="1">
      <c r="A194" s="39"/>
      <c r="B194" s="40"/>
      <c r="C194" s="274" t="s">
        <v>213</v>
      </c>
      <c r="D194" s="274" t="s">
        <v>214</v>
      </c>
      <c r="E194" s="275" t="s">
        <v>215</v>
      </c>
      <c r="F194" s="276" t="s">
        <v>216</v>
      </c>
      <c r="G194" s="277" t="s">
        <v>137</v>
      </c>
      <c r="H194" s="278">
        <v>415.60199999999998</v>
      </c>
      <c r="I194" s="279"/>
      <c r="J194" s="280">
        <f>ROUND(I194*H194,2)</f>
        <v>0</v>
      </c>
      <c r="K194" s="281"/>
      <c r="L194" s="282"/>
      <c r="M194" s="283" t="s">
        <v>1</v>
      </c>
      <c r="N194" s="284" t="s">
        <v>39</v>
      </c>
      <c r="O194" s="92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8" t="s">
        <v>217</v>
      </c>
      <c r="AT194" s="228" t="s">
        <v>214</v>
      </c>
      <c r="AU194" s="228" t="s">
        <v>84</v>
      </c>
      <c r="AY194" s="18" t="s">
        <v>119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8" t="s">
        <v>82</v>
      </c>
      <c r="BK194" s="229">
        <f>ROUND(I194*H194,2)</f>
        <v>0</v>
      </c>
      <c r="BL194" s="18" t="s">
        <v>171</v>
      </c>
      <c r="BM194" s="228" t="s">
        <v>218</v>
      </c>
    </row>
    <row r="195" s="14" customFormat="1">
      <c r="A195" s="14"/>
      <c r="B195" s="241"/>
      <c r="C195" s="242"/>
      <c r="D195" s="232" t="s">
        <v>128</v>
      </c>
      <c r="E195" s="243" t="s">
        <v>1</v>
      </c>
      <c r="F195" s="244" t="s">
        <v>219</v>
      </c>
      <c r="G195" s="242"/>
      <c r="H195" s="245">
        <v>372.21199999999999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128</v>
      </c>
      <c r="AU195" s="251" t="s">
        <v>84</v>
      </c>
      <c r="AV195" s="14" t="s">
        <v>84</v>
      </c>
      <c r="AW195" s="14" t="s">
        <v>31</v>
      </c>
      <c r="AX195" s="14" t="s">
        <v>74</v>
      </c>
      <c r="AY195" s="251" t="s">
        <v>119</v>
      </c>
    </row>
    <row r="196" s="13" customFormat="1">
      <c r="A196" s="13"/>
      <c r="B196" s="230"/>
      <c r="C196" s="231"/>
      <c r="D196" s="232" t="s">
        <v>128</v>
      </c>
      <c r="E196" s="233" t="s">
        <v>1</v>
      </c>
      <c r="F196" s="234" t="s">
        <v>220</v>
      </c>
      <c r="G196" s="231"/>
      <c r="H196" s="233" t="s">
        <v>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128</v>
      </c>
      <c r="AU196" s="240" t="s">
        <v>84</v>
      </c>
      <c r="AV196" s="13" t="s">
        <v>82</v>
      </c>
      <c r="AW196" s="13" t="s">
        <v>31</v>
      </c>
      <c r="AX196" s="13" t="s">
        <v>74</v>
      </c>
      <c r="AY196" s="240" t="s">
        <v>119</v>
      </c>
    </row>
    <row r="197" s="14" customFormat="1">
      <c r="A197" s="14"/>
      <c r="B197" s="241"/>
      <c r="C197" s="242"/>
      <c r="D197" s="232" t="s">
        <v>128</v>
      </c>
      <c r="E197" s="243" t="s">
        <v>1</v>
      </c>
      <c r="F197" s="244" t="s">
        <v>212</v>
      </c>
      <c r="G197" s="242"/>
      <c r="H197" s="245">
        <v>43.390000000000001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128</v>
      </c>
      <c r="AU197" s="251" t="s">
        <v>84</v>
      </c>
      <c r="AV197" s="14" t="s">
        <v>84</v>
      </c>
      <c r="AW197" s="14" t="s">
        <v>31</v>
      </c>
      <c r="AX197" s="14" t="s">
        <v>74</v>
      </c>
      <c r="AY197" s="251" t="s">
        <v>119</v>
      </c>
    </row>
    <row r="198" s="15" customFormat="1">
      <c r="A198" s="15"/>
      <c r="B198" s="252"/>
      <c r="C198" s="253"/>
      <c r="D198" s="232" t="s">
        <v>128</v>
      </c>
      <c r="E198" s="254" t="s">
        <v>1</v>
      </c>
      <c r="F198" s="255" t="s">
        <v>144</v>
      </c>
      <c r="G198" s="253"/>
      <c r="H198" s="256">
        <v>415.60199999999998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2" t="s">
        <v>128</v>
      </c>
      <c r="AU198" s="262" t="s">
        <v>84</v>
      </c>
      <c r="AV198" s="15" t="s">
        <v>126</v>
      </c>
      <c r="AW198" s="15" t="s">
        <v>31</v>
      </c>
      <c r="AX198" s="15" t="s">
        <v>82</v>
      </c>
      <c r="AY198" s="262" t="s">
        <v>119</v>
      </c>
    </row>
    <row r="199" s="2" customFormat="1" ht="33" customHeight="1">
      <c r="A199" s="39"/>
      <c r="B199" s="40"/>
      <c r="C199" s="216" t="s">
        <v>8</v>
      </c>
      <c r="D199" s="216" t="s">
        <v>122</v>
      </c>
      <c r="E199" s="217" t="s">
        <v>221</v>
      </c>
      <c r="F199" s="218" t="s">
        <v>222</v>
      </c>
      <c r="G199" s="219" t="s">
        <v>125</v>
      </c>
      <c r="H199" s="220">
        <v>24</v>
      </c>
      <c r="I199" s="221"/>
      <c r="J199" s="222">
        <f>ROUND(I199*H199,2)</f>
        <v>0</v>
      </c>
      <c r="K199" s="223"/>
      <c r="L199" s="45"/>
      <c r="M199" s="224" t="s">
        <v>1</v>
      </c>
      <c r="N199" s="225" t="s">
        <v>39</v>
      </c>
      <c r="O199" s="92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8" t="s">
        <v>171</v>
      </c>
      <c r="AT199" s="228" t="s">
        <v>122</v>
      </c>
      <c r="AU199" s="228" t="s">
        <v>84</v>
      </c>
      <c r="AY199" s="18" t="s">
        <v>119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8" t="s">
        <v>82</v>
      </c>
      <c r="BK199" s="229">
        <f>ROUND(I199*H199,2)</f>
        <v>0</v>
      </c>
      <c r="BL199" s="18" t="s">
        <v>171</v>
      </c>
      <c r="BM199" s="228" t="s">
        <v>223</v>
      </c>
    </row>
    <row r="200" s="13" customFormat="1">
      <c r="A200" s="13"/>
      <c r="B200" s="230"/>
      <c r="C200" s="231"/>
      <c r="D200" s="232" t="s">
        <v>128</v>
      </c>
      <c r="E200" s="233" t="s">
        <v>1</v>
      </c>
      <c r="F200" s="234" t="s">
        <v>224</v>
      </c>
      <c r="G200" s="231"/>
      <c r="H200" s="233" t="s">
        <v>1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128</v>
      </c>
      <c r="AU200" s="240" t="s">
        <v>84</v>
      </c>
      <c r="AV200" s="13" t="s">
        <v>82</v>
      </c>
      <c r="AW200" s="13" t="s">
        <v>31</v>
      </c>
      <c r="AX200" s="13" t="s">
        <v>74</v>
      </c>
      <c r="AY200" s="240" t="s">
        <v>119</v>
      </c>
    </row>
    <row r="201" s="14" customFormat="1">
      <c r="A201" s="14"/>
      <c r="B201" s="241"/>
      <c r="C201" s="242"/>
      <c r="D201" s="232" t="s">
        <v>128</v>
      </c>
      <c r="E201" s="243" t="s">
        <v>1</v>
      </c>
      <c r="F201" s="244" t="s">
        <v>225</v>
      </c>
      <c r="G201" s="242"/>
      <c r="H201" s="245">
        <v>16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128</v>
      </c>
      <c r="AU201" s="251" t="s">
        <v>84</v>
      </c>
      <c r="AV201" s="14" t="s">
        <v>84</v>
      </c>
      <c r="AW201" s="14" t="s">
        <v>31</v>
      </c>
      <c r="AX201" s="14" t="s">
        <v>74</v>
      </c>
      <c r="AY201" s="251" t="s">
        <v>119</v>
      </c>
    </row>
    <row r="202" s="13" customFormat="1">
      <c r="A202" s="13"/>
      <c r="B202" s="230"/>
      <c r="C202" s="231"/>
      <c r="D202" s="232" t="s">
        <v>128</v>
      </c>
      <c r="E202" s="233" t="s">
        <v>1</v>
      </c>
      <c r="F202" s="234" t="s">
        <v>226</v>
      </c>
      <c r="G202" s="231"/>
      <c r="H202" s="233" t="s">
        <v>1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128</v>
      </c>
      <c r="AU202" s="240" t="s">
        <v>84</v>
      </c>
      <c r="AV202" s="13" t="s">
        <v>82</v>
      </c>
      <c r="AW202" s="13" t="s">
        <v>31</v>
      </c>
      <c r="AX202" s="13" t="s">
        <v>74</v>
      </c>
      <c r="AY202" s="240" t="s">
        <v>119</v>
      </c>
    </row>
    <row r="203" s="14" customFormat="1">
      <c r="A203" s="14"/>
      <c r="B203" s="241"/>
      <c r="C203" s="242"/>
      <c r="D203" s="232" t="s">
        <v>128</v>
      </c>
      <c r="E203" s="243" t="s">
        <v>1</v>
      </c>
      <c r="F203" s="244" t="s">
        <v>227</v>
      </c>
      <c r="G203" s="242"/>
      <c r="H203" s="245">
        <v>8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128</v>
      </c>
      <c r="AU203" s="251" t="s">
        <v>84</v>
      </c>
      <c r="AV203" s="14" t="s">
        <v>84</v>
      </c>
      <c r="AW203" s="14" t="s">
        <v>31</v>
      </c>
      <c r="AX203" s="14" t="s">
        <v>74</v>
      </c>
      <c r="AY203" s="251" t="s">
        <v>119</v>
      </c>
    </row>
    <row r="204" s="15" customFormat="1">
      <c r="A204" s="15"/>
      <c r="B204" s="252"/>
      <c r="C204" s="253"/>
      <c r="D204" s="232" t="s">
        <v>128</v>
      </c>
      <c r="E204" s="254" t="s">
        <v>1</v>
      </c>
      <c r="F204" s="255" t="s">
        <v>144</v>
      </c>
      <c r="G204" s="253"/>
      <c r="H204" s="256">
        <v>24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2" t="s">
        <v>128</v>
      </c>
      <c r="AU204" s="262" t="s">
        <v>84</v>
      </c>
      <c r="AV204" s="15" t="s">
        <v>126</v>
      </c>
      <c r="AW204" s="15" t="s">
        <v>31</v>
      </c>
      <c r="AX204" s="15" t="s">
        <v>82</v>
      </c>
      <c r="AY204" s="262" t="s">
        <v>119</v>
      </c>
    </row>
    <row r="205" s="2" customFormat="1" ht="16.5" customHeight="1">
      <c r="A205" s="39"/>
      <c r="B205" s="40"/>
      <c r="C205" s="274" t="s">
        <v>171</v>
      </c>
      <c r="D205" s="274" t="s">
        <v>214</v>
      </c>
      <c r="E205" s="275" t="s">
        <v>228</v>
      </c>
      <c r="F205" s="276" t="s">
        <v>229</v>
      </c>
      <c r="G205" s="277" t="s">
        <v>125</v>
      </c>
      <c r="H205" s="278">
        <v>8</v>
      </c>
      <c r="I205" s="279"/>
      <c r="J205" s="280">
        <f>ROUND(I205*H205,2)</f>
        <v>0</v>
      </c>
      <c r="K205" s="281"/>
      <c r="L205" s="282"/>
      <c r="M205" s="283" t="s">
        <v>1</v>
      </c>
      <c r="N205" s="284" t="s">
        <v>39</v>
      </c>
      <c r="O205" s="92"/>
      <c r="P205" s="226">
        <f>O205*H205</f>
        <v>0</v>
      </c>
      <c r="Q205" s="226">
        <v>0.00020000000000000001</v>
      </c>
      <c r="R205" s="226">
        <f>Q205*H205</f>
        <v>0.0016000000000000001</v>
      </c>
      <c r="S205" s="226">
        <v>0</v>
      </c>
      <c r="T205" s="22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8" t="s">
        <v>217</v>
      </c>
      <c r="AT205" s="228" t="s">
        <v>214</v>
      </c>
      <c r="AU205" s="228" t="s">
        <v>84</v>
      </c>
      <c r="AY205" s="18" t="s">
        <v>119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8" t="s">
        <v>82</v>
      </c>
      <c r="BK205" s="229">
        <f>ROUND(I205*H205,2)</f>
        <v>0</v>
      </c>
      <c r="BL205" s="18" t="s">
        <v>171</v>
      </c>
      <c r="BM205" s="228" t="s">
        <v>230</v>
      </c>
    </row>
    <row r="206" s="13" customFormat="1">
      <c r="A206" s="13"/>
      <c r="B206" s="230"/>
      <c r="C206" s="231"/>
      <c r="D206" s="232" t="s">
        <v>128</v>
      </c>
      <c r="E206" s="233" t="s">
        <v>1</v>
      </c>
      <c r="F206" s="234" t="s">
        <v>226</v>
      </c>
      <c r="G206" s="231"/>
      <c r="H206" s="233" t="s">
        <v>1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128</v>
      </c>
      <c r="AU206" s="240" t="s">
        <v>84</v>
      </c>
      <c r="AV206" s="13" t="s">
        <v>82</v>
      </c>
      <c r="AW206" s="13" t="s">
        <v>31</v>
      </c>
      <c r="AX206" s="13" t="s">
        <v>74</v>
      </c>
      <c r="AY206" s="240" t="s">
        <v>119</v>
      </c>
    </row>
    <row r="207" s="14" customFormat="1">
      <c r="A207" s="14"/>
      <c r="B207" s="241"/>
      <c r="C207" s="242"/>
      <c r="D207" s="232" t="s">
        <v>128</v>
      </c>
      <c r="E207" s="243" t="s">
        <v>1</v>
      </c>
      <c r="F207" s="244" t="s">
        <v>227</v>
      </c>
      <c r="G207" s="242"/>
      <c r="H207" s="245">
        <v>8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128</v>
      </c>
      <c r="AU207" s="251" t="s">
        <v>84</v>
      </c>
      <c r="AV207" s="14" t="s">
        <v>84</v>
      </c>
      <c r="AW207" s="14" t="s">
        <v>31</v>
      </c>
      <c r="AX207" s="14" t="s">
        <v>82</v>
      </c>
      <c r="AY207" s="251" t="s">
        <v>119</v>
      </c>
    </row>
    <row r="208" s="2" customFormat="1" ht="16.5" customHeight="1">
      <c r="A208" s="39"/>
      <c r="B208" s="40"/>
      <c r="C208" s="274" t="s">
        <v>231</v>
      </c>
      <c r="D208" s="274" t="s">
        <v>214</v>
      </c>
      <c r="E208" s="275" t="s">
        <v>232</v>
      </c>
      <c r="F208" s="276" t="s">
        <v>233</v>
      </c>
      <c r="G208" s="277" t="s">
        <v>125</v>
      </c>
      <c r="H208" s="278">
        <v>16</v>
      </c>
      <c r="I208" s="279"/>
      <c r="J208" s="280">
        <f>ROUND(I208*H208,2)</f>
        <v>0</v>
      </c>
      <c r="K208" s="281"/>
      <c r="L208" s="282"/>
      <c r="M208" s="283" t="s">
        <v>1</v>
      </c>
      <c r="N208" s="284" t="s">
        <v>39</v>
      </c>
      <c r="O208" s="92"/>
      <c r="P208" s="226">
        <f>O208*H208</f>
        <v>0</v>
      </c>
      <c r="Q208" s="226">
        <v>0.00020000000000000001</v>
      </c>
      <c r="R208" s="226">
        <f>Q208*H208</f>
        <v>0.0032000000000000002</v>
      </c>
      <c r="S208" s="226">
        <v>0</v>
      </c>
      <c r="T208" s="22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8" t="s">
        <v>217</v>
      </c>
      <c r="AT208" s="228" t="s">
        <v>214</v>
      </c>
      <c r="AU208" s="228" t="s">
        <v>84</v>
      </c>
      <c r="AY208" s="18" t="s">
        <v>119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8" t="s">
        <v>82</v>
      </c>
      <c r="BK208" s="229">
        <f>ROUND(I208*H208,2)</f>
        <v>0</v>
      </c>
      <c r="BL208" s="18" t="s">
        <v>171</v>
      </c>
      <c r="BM208" s="228" t="s">
        <v>234</v>
      </c>
    </row>
    <row r="209" s="13" customFormat="1">
      <c r="A209" s="13"/>
      <c r="B209" s="230"/>
      <c r="C209" s="231"/>
      <c r="D209" s="232" t="s">
        <v>128</v>
      </c>
      <c r="E209" s="233" t="s">
        <v>1</v>
      </c>
      <c r="F209" s="234" t="s">
        <v>224</v>
      </c>
      <c r="G209" s="231"/>
      <c r="H209" s="233" t="s">
        <v>1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128</v>
      </c>
      <c r="AU209" s="240" t="s">
        <v>84</v>
      </c>
      <c r="AV209" s="13" t="s">
        <v>82</v>
      </c>
      <c r="AW209" s="13" t="s">
        <v>31</v>
      </c>
      <c r="AX209" s="13" t="s">
        <v>74</v>
      </c>
      <c r="AY209" s="240" t="s">
        <v>119</v>
      </c>
    </row>
    <row r="210" s="14" customFormat="1">
      <c r="A210" s="14"/>
      <c r="B210" s="241"/>
      <c r="C210" s="242"/>
      <c r="D210" s="232" t="s">
        <v>128</v>
      </c>
      <c r="E210" s="243" t="s">
        <v>1</v>
      </c>
      <c r="F210" s="244" t="s">
        <v>225</v>
      </c>
      <c r="G210" s="242"/>
      <c r="H210" s="245">
        <v>16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128</v>
      </c>
      <c r="AU210" s="251" t="s">
        <v>84</v>
      </c>
      <c r="AV210" s="14" t="s">
        <v>84</v>
      </c>
      <c r="AW210" s="14" t="s">
        <v>31</v>
      </c>
      <c r="AX210" s="14" t="s">
        <v>82</v>
      </c>
      <c r="AY210" s="251" t="s">
        <v>119</v>
      </c>
    </row>
    <row r="211" s="2" customFormat="1" ht="37.8" customHeight="1">
      <c r="A211" s="39"/>
      <c r="B211" s="40"/>
      <c r="C211" s="216" t="s">
        <v>235</v>
      </c>
      <c r="D211" s="216" t="s">
        <v>122</v>
      </c>
      <c r="E211" s="217" t="s">
        <v>236</v>
      </c>
      <c r="F211" s="218" t="s">
        <v>237</v>
      </c>
      <c r="G211" s="219" t="s">
        <v>195</v>
      </c>
      <c r="H211" s="220">
        <v>86.780000000000001</v>
      </c>
      <c r="I211" s="221"/>
      <c r="J211" s="222">
        <f>ROUND(I211*H211,2)</f>
        <v>0</v>
      </c>
      <c r="K211" s="223"/>
      <c r="L211" s="45"/>
      <c r="M211" s="224" t="s">
        <v>1</v>
      </c>
      <c r="N211" s="225" t="s">
        <v>39</v>
      </c>
      <c r="O211" s="92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8" t="s">
        <v>171</v>
      </c>
      <c r="AT211" s="228" t="s">
        <v>122</v>
      </c>
      <c r="AU211" s="228" t="s">
        <v>84</v>
      </c>
      <c r="AY211" s="18" t="s">
        <v>119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8" t="s">
        <v>82</v>
      </c>
      <c r="BK211" s="229">
        <f>ROUND(I211*H211,2)</f>
        <v>0</v>
      </c>
      <c r="BL211" s="18" t="s">
        <v>171</v>
      </c>
      <c r="BM211" s="228" t="s">
        <v>238</v>
      </c>
    </row>
    <row r="212" s="13" customFormat="1">
      <c r="A212" s="13"/>
      <c r="B212" s="230"/>
      <c r="C212" s="231"/>
      <c r="D212" s="232" t="s">
        <v>128</v>
      </c>
      <c r="E212" s="233" t="s">
        <v>1</v>
      </c>
      <c r="F212" s="234" t="s">
        <v>239</v>
      </c>
      <c r="G212" s="231"/>
      <c r="H212" s="233" t="s">
        <v>1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128</v>
      </c>
      <c r="AU212" s="240" t="s">
        <v>84</v>
      </c>
      <c r="AV212" s="13" t="s">
        <v>82</v>
      </c>
      <c r="AW212" s="13" t="s">
        <v>31</v>
      </c>
      <c r="AX212" s="13" t="s">
        <v>74</v>
      </c>
      <c r="AY212" s="240" t="s">
        <v>119</v>
      </c>
    </row>
    <row r="213" s="14" customFormat="1">
      <c r="A213" s="14"/>
      <c r="B213" s="241"/>
      <c r="C213" s="242"/>
      <c r="D213" s="232" t="s">
        <v>128</v>
      </c>
      <c r="E213" s="243" t="s">
        <v>1</v>
      </c>
      <c r="F213" s="244" t="s">
        <v>198</v>
      </c>
      <c r="G213" s="242"/>
      <c r="H213" s="245">
        <v>69.980000000000004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128</v>
      </c>
      <c r="AU213" s="251" t="s">
        <v>84</v>
      </c>
      <c r="AV213" s="14" t="s">
        <v>84</v>
      </c>
      <c r="AW213" s="14" t="s">
        <v>31</v>
      </c>
      <c r="AX213" s="14" t="s">
        <v>74</v>
      </c>
      <c r="AY213" s="251" t="s">
        <v>119</v>
      </c>
    </row>
    <row r="214" s="13" customFormat="1">
      <c r="A214" s="13"/>
      <c r="B214" s="230"/>
      <c r="C214" s="231"/>
      <c r="D214" s="232" t="s">
        <v>128</v>
      </c>
      <c r="E214" s="233" t="s">
        <v>1</v>
      </c>
      <c r="F214" s="234" t="s">
        <v>240</v>
      </c>
      <c r="G214" s="231"/>
      <c r="H214" s="233" t="s">
        <v>1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128</v>
      </c>
      <c r="AU214" s="240" t="s">
        <v>84</v>
      </c>
      <c r="AV214" s="13" t="s">
        <v>82</v>
      </c>
      <c r="AW214" s="13" t="s">
        <v>31</v>
      </c>
      <c r="AX214" s="13" t="s">
        <v>74</v>
      </c>
      <c r="AY214" s="240" t="s">
        <v>119</v>
      </c>
    </row>
    <row r="215" s="14" customFormat="1">
      <c r="A215" s="14"/>
      <c r="B215" s="241"/>
      <c r="C215" s="242"/>
      <c r="D215" s="232" t="s">
        <v>128</v>
      </c>
      <c r="E215" s="243" t="s">
        <v>1</v>
      </c>
      <c r="F215" s="244" t="s">
        <v>241</v>
      </c>
      <c r="G215" s="242"/>
      <c r="H215" s="245">
        <v>16.800000000000001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128</v>
      </c>
      <c r="AU215" s="251" t="s">
        <v>84</v>
      </c>
      <c r="AV215" s="14" t="s">
        <v>84</v>
      </c>
      <c r="AW215" s="14" t="s">
        <v>31</v>
      </c>
      <c r="AX215" s="14" t="s">
        <v>74</v>
      </c>
      <c r="AY215" s="251" t="s">
        <v>119</v>
      </c>
    </row>
    <row r="216" s="15" customFormat="1">
      <c r="A216" s="15"/>
      <c r="B216" s="252"/>
      <c r="C216" s="253"/>
      <c r="D216" s="232" t="s">
        <v>128</v>
      </c>
      <c r="E216" s="254" t="s">
        <v>1</v>
      </c>
      <c r="F216" s="255" t="s">
        <v>144</v>
      </c>
      <c r="G216" s="253"/>
      <c r="H216" s="256">
        <v>86.780000000000001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2" t="s">
        <v>128</v>
      </c>
      <c r="AU216" s="262" t="s">
        <v>84</v>
      </c>
      <c r="AV216" s="15" t="s">
        <v>126</v>
      </c>
      <c r="AW216" s="15" t="s">
        <v>31</v>
      </c>
      <c r="AX216" s="15" t="s">
        <v>82</v>
      </c>
      <c r="AY216" s="262" t="s">
        <v>119</v>
      </c>
    </row>
    <row r="217" s="2" customFormat="1" ht="16.5" customHeight="1">
      <c r="A217" s="39"/>
      <c r="B217" s="40"/>
      <c r="C217" s="274" t="s">
        <v>242</v>
      </c>
      <c r="D217" s="274" t="s">
        <v>214</v>
      </c>
      <c r="E217" s="275" t="s">
        <v>243</v>
      </c>
      <c r="F217" s="276" t="s">
        <v>244</v>
      </c>
      <c r="G217" s="277" t="s">
        <v>195</v>
      </c>
      <c r="H217" s="278">
        <v>93</v>
      </c>
      <c r="I217" s="279"/>
      <c r="J217" s="280">
        <f>ROUND(I217*H217,2)</f>
        <v>0</v>
      </c>
      <c r="K217" s="281"/>
      <c r="L217" s="282"/>
      <c r="M217" s="283" t="s">
        <v>1</v>
      </c>
      <c r="N217" s="284" t="s">
        <v>39</v>
      </c>
      <c r="O217" s="92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8" t="s">
        <v>217</v>
      </c>
      <c r="AT217" s="228" t="s">
        <v>214</v>
      </c>
      <c r="AU217" s="228" t="s">
        <v>84</v>
      </c>
      <c r="AY217" s="18" t="s">
        <v>119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8" t="s">
        <v>82</v>
      </c>
      <c r="BK217" s="229">
        <f>ROUND(I217*H217,2)</f>
        <v>0</v>
      </c>
      <c r="BL217" s="18" t="s">
        <v>171</v>
      </c>
      <c r="BM217" s="228" t="s">
        <v>245</v>
      </c>
    </row>
    <row r="218" s="13" customFormat="1">
      <c r="A218" s="13"/>
      <c r="B218" s="230"/>
      <c r="C218" s="231"/>
      <c r="D218" s="232" t="s">
        <v>128</v>
      </c>
      <c r="E218" s="233" t="s">
        <v>1</v>
      </c>
      <c r="F218" s="234" t="s">
        <v>246</v>
      </c>
      <c r="G218" s="231"/>
      <c r="H218" s="233" t="s">
        <v>1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128</v>
      </c>
      <c r="AU218" s="240" t="s">
        <v>84</v>
      </c>
      <c r="AV218" s="13" t="s">
        <v>82</v>
      </c>
      <c r="AW218" s="13" t="s">
        <v>31</v>
      </c>
      <c r="AX218" s="13" t="s">
        <v>74</v>
      </c>
      <c r="AY218" s="240" t="s">
        <v>119</v>
      </c>
    </row>
    <row r="219" s="14" customFormat="1">
      <c r="A219" s="14"/>
      <c r="B219" s="241"/>
      <c r="C219" s="242"/>
      <c r="D219" s="232" t="s">
        <v>128</v>
      </c>
      <c r="E219" s="243" t="s">
        <v>1</v>
      </c>
      <c r="F219" s="244" t="s">
        <v>247</v>
      </c>
      <c r="G219" s="242"/>
      <c r="H219" s="245">
        <v>91.119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128</v>
      </c>
      <c r="AU219" s="251" t="s">
        <v>84</v>
      </c>
      <c r="AV219" s="14" t="s">
        <v>84</v>
      </c>
      <c r="AW219" s="14" t="s">
        <v>31</v>
      </c>
      <c r="AX219" s="14" t="s">
        <v>74</v>
      </c>
      <c r="AY219" s="251" t="s">
        <v>119</v>
      </c>
    </row>
    <row r="220" s="13" customFormat="1">
      <c r="A220" s="13"/>
      <c r="B220" s="230"/>
      <c r="C220" s="231"/>
      <c r="D220" s="232" t="s">
        <v>128</v>
      </c>
      <c r="E220" s="233" t="s">
        <v>1</v>
      </c>
      <c r="F220" s="234" t="s">
        <v>248</v>
      </c>
      <c r="G220" s="231"/>
      <c r="H220" s="233" t="s">
        <v>1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128</v>
      </c>
      <c r="AU220" s="240" t="s">
        <v>84</v>
      </c>
      <c r="AV220" s="13" t="s">
        <v>82</v>
      </c>
      <c r="AW220" s="13" t="s">
        <v>31</v>
      </c>
      <c r="AX220" s="13" t="s">
        <v>74</v>
      </c>
      <c r="AY220" s="240" t="s">
        <v>119</v>
      </c>
    </row>
    <row r="221" s="14" customFormat="1">
      <c r="A221" s="14"/>
      <c r="B221" s="241"/>
      <c r="C221" s="242"/>
      <c r="D221" s="232" t="s">
        <v>128</v>
      </c>
      <c r="E221" s="243" t="s">
        <v>1</v>
      </c>
      <c r="F221" s="244" t="s">
        <v>249</v>
      </c>
      <c r="G221" s="242"/>
      <c r="H221" s="245">
        <v>1.881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128</v>
      </c>
      <c r="AU221" s="251" t="s">
        <v>84</v>
      </c>
      <c r="AV221" s="14" t="s">
        <v>84</v>
      </c>
      <c r="AW221" s="14" t="s">
        <v>31</v>
      </c>
      <c r="AX221" s="14" t="s">
        <v>74</v>
      </c>
      <c r="AY221" s="251" t="s">
        <v>119</v>
      </c>
    </row>
    <row r="222" s="15" customFormat="1">
      <c r="A222" s="15"/>
      <c r="B222" s="252"/>
      <c r="C222" s="253"/>
      <c r="D222" s="232" t="s">
        <v>128</v>
      </c>
      <c r="E222" s="254" t="s">
        <v>1</v>
      </c>
      <c r="F222" s="255" t="s">
        <v>144</v>
      </c>
      <c r="G222" s="253"/>
      <c r="H222" s="256">
        <v>93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2" t="s">
        <v>128</v>
      </c>
      <c r="AU222" s="262" t="s">
        <v>84</v>
      </c>
      <c r="AV222" s="15" t="s">
        <v>126</v>
      </c>
      <c r="AW222" s="15" t="s">
        <v>31</v>
      </c>
      <c r="AX222" s="15" t="s">
        <v>82</v>
      </c>
      <c r="AY222" s="262" t="s">
        <v>119</v>
      </c>
    </row>
    <row r="223" s="2" customFormat="1" ht="21.75" customHeight="1">
      <c r="A223" s="39"/>
      <c r="B223" s="40"/>
      <c r="C223" s="274" t="s">
        <v>250</v>
      </c>
      <c r="D223" s="274" t="s">
        <v>214</v>
      </c>
      <c r="E223" s="275" t="s">
        <v>251</v>
      </c>
      <c r="F223" s="276" t="s">
        <v>252</v>
      </c>
      <c r="G223" s="277" t="s">
        <v>253</v>
      </c>
      <c r="H223" s="278">
        <v>105</v>
      </c>
      <c r="I223" s="279"/>
      <c r="J223" s="280">
        <f>ROUND(I223*H223,2)</f>
        <v>0</v>
      </c>
      <c r="K223" s="281"/>
      <c r="L223" s="282"/>
      <c r="M223" s="283" t="s">
        <v>1</v>
      </c>
      <c r="N223" s="284" t="s">
        <v>39</v>
      </c>
      <c r="O223" s="92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8" t="s">
        <v>217</v>
      </c>
      <c r="AT223" s="228" t="s">
        <v>214</v>
      </c>
      <c r="AU223" s="228" t="s">
        <v>84</v>
      </c>
      <c r="AY223" s="18" t="s">
        <v>119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8" t="s">
        <v>82</v>
      </c>
      <c r="BK223" s="229">
        <f>ROUND(I223*H223,2)</f>
        <v>0</v>
      </c>
      <c r="BL223" s="18" t="s">
        <v>171</v>
      </c>
      <c r="BM223" s="228" t="s">
        <v>254</v>
      </c>
    </row>
    <row r="224" s="14" customFormat="1">
      <c r="A224" s="14"/>
      <c r="B224" s="241"/>
      <c r="C224" s="242"/>
      <c r="D224" s="232" t="s">
        <v>128</v>
      </c>
      <c r="E224" s="243" t="s">
        <v>1</v>
      </c>
      <c r="F224" s="244" t="s">
        <v>247</v>
      </c>
      <c r="G224" s="242"/>
      <c r="H224" s="245">
        <v>91.119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128</v>
      </c>
      <c r="AU224" s="251" t="s">
        <v>84</v>
      </c>
      <c r="AV224" s="14" t="s">
        <v>84</v>
      </c>
      <c r="AW224" s="14" t="s">
        <v>31</v>
      </c>
      <c r="AX224" s="14" t="s">
        <v>74</v>
      </c>
      <c r="AY224" s="251" t="s">
        <v>119</v>
      </c>
    </row>
    <row r="225" s="13" customFormat="1">
      <c r="A225" s="13"/>
      <c r="B225" s="230"/>
      <c r="C225" s="231"/>
      <c r="D225" s="232" t="s">
        <v>128</v>
      </c>
      <c r="E225" s="233" t="s">
        <v>1</v>
      </c>
      <c r="F225" s="234" t="s">
        <v>255</v>
      </c>
      <c r="G225" s="231"/>
      <c r="H225" s="233" t="s">
        <v>1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128</v>
      </c>
      <c r="AU225" s="240" t="s">
        <v>84</v>
      </c>
      <c r="AV225" s="13" t="s">
        <v>82</v>
      </c>
      <c r="AW225" s="13" t="s">
        <v>31</v>
      </c>
      <c r="AX225" s="13" t="s">
        <v>74</v>
      </c>
      <c r="AY225" s="240" t="s">
        <v>119</v>
      </c>
    </row>
    <row r="226" s="14" customFormat="1">
      <c r="A226" s="14"/>
      <c r="B226" s="241"/>
      <c r="C226" s="242"/>
      <c r="D226" s="232" t="s">
        <v>128</v>
      </c>
      <c r="E226" s="243" t="s">
        <v>1</v>
      </c>
      <c r="F226" s="244" t="s">
        <v>256</v>
      </c>
      <c r="G226" s="242"/>
      <c r="H226" s="245">
        <v>13.881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1" t="s">
        <v>128</v>
      </c>
      <c r="AU226" s="251" t="s">
        <v>84</v>
      </c>
      <c r="AV226" s="14" t="s">
        <v>84</v>
      </c>
      <c r="AW226" s="14" t="s">
        <v>31</v>
      </c>
      <c r="AX226" s="14" t="s">
        <v>74</v>
      </c>
      <c r="AY226" s="251" t="s">
        <v>119</v>
      </c>
    </row>
    <row r="227" s="15" customFormat="1">
      <c r="A227" s="15"/>
      <c r="B227" s="252"/>
      <c r="C227" s="253"/>
      <c r="D227" s="232" t="s">
        <v>128</v>
      </c>
      <c r="E227" s="254" t="s">
        <v>1</v>
      </c>
      <c r="F227" s="255" t="s">
        <v>144</v>
      </c>
      <c r="G227" s="253"/>
      <c r="H227" s="256">
        <v>105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2" t="s">
        <v>128</v>
      </c>
      <c r="AU227" s="262" t="s">
        <v>84</v>
      </c>
      <c r="AV227" s="15" t="s">
        <v>126</v>
      </c>
      <c r="AW227" s="15" t="s">
        <v>31</v>
      </c>
      <c r="AX227" s="15" t="s">
        <v>82</v>
      </c>
      <c r="AY227" s="262" t="s">
        <v>119</v>
      </c>
    </row>
    <row r="228" s="2" customFormat="1" ht="21.75" customHeight="1">
      <c r="A228" s="39"/>
      <c r="B228" s="40"/>
      <c r="C228" s="216" t="s">
        <v>7</v>
      </c>
      <c r="D228" s="216" t="s">
        <v>122</v>
      </c>
      <c r="E228" s="217" t="s">
        <v>257</v>
      </c>
      <c r="F228" s="218" t="s">
        <v>258</v>
      </c>
      <c r="G228" s="219" t="s">
        <v>125</v>
      </c>
      <c r="H228" s="220">
        <v>12</v>
      </c>
      <c r="I228" s="221"/>
      <c r="J228" s="222">
        <f>ROUND(I228*H228,2)</f>
        <v>0</v>
      </c>
      <c r="K228" s="223"/>
      <c r="L228" s="45"/>
      <c r="M228" s="224" t="s">
        <v>1</v>
      </c>
      <c r="N228" s="225" t="s">
        <v>39</v>
      </c>
      <c r="O228" s="92"/>
      <c r="P228" s="226">
        <f>O228*H228</f>
        <v>0</v>
      </c>
      <c r="Q228" s="226">
        <v>0.0080000000000000002</v>
      </c>
      <c r="R228" s="226">
        <f>Q228*H228</f>
        <v>0.096000000000000002</v>
      </c>
      <c r="S228" s="226">
        <v>0</v>
      </c>
      <c r="T228" s="22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8" t="s">
        <v>171</v>
      </c>
      <c r="AT228" s="228" t="s">
        <v>122</v>
      </c>
      <c r="AU228" s="228" t="s">
        <v>84</v>
      </c>
      <c r="AY228" s="18" t="s">
        <v>119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8" t="s">
        <v>82</v>
      </c>
      <c r="BK228" s="229">
        <f>ROUND(I228*H228,2)</f>
        <v>0</v>
      </c>
      <c r="BL228" s="18" t="s">
        <v>171</v>
      </c>
      <c r="BM228" s="228" t="s">
        <v>259</v>
      </c>
    </row>
    <row r="229" s="14" customFormat="1">
      <c r="A229" s="14"/>
      <c r="B229" s="241"/>
      <c r="C229" s="242"/>
      <c r="D229" s="232" t="s">
        <v>128</v>
      </c>
      <c r="E229" s="243" t="s">
        <v>1</v>
      </c>
      <c r="F229" s="244" t="s">
        <v>260</v>
      </c>
      <c r="G229" s="242"/>
      <c r="H229" s="245">
        <v>12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128</v>
      </c>
      <c r="AU229" s="251" t="s">
        <v>84</v>
      </c>
      <c r="AV229" s="14" t="s">
        <v>84</v>
      </c>
      <c r="AW229" s="14" t="s">
        <v>31</v>
      </c>
      <c r="AX229" s="14" t="s">
        <v>82</v>
      </c>
      <c r="AY229" s="251" t="s">
        <v>119</v>
      </c>
    </row>
    <row r="230" s="2" customFormat="1" ht="21.75" customHeight="1">
      <c r="A230" s="39"/>
      <c r="B230" s="40"/>
      <c r="C230" s="274" t="s">
        <v>261</v>
      </c>
      <c r="D230" s="274" t="s">
        <v>214</v>
      </c>
      <c r="E230" s="275" t="s">
        <v>262</v>
      </c>
      <c r="F230" s="276" t="s">
        <v>263</v>
      </c>
      <c r="G230" s="277" t="s">
        <v>125</v>
      </c>
      <c r="H230" s="278">
        <v>12</v>
      </c>
      <c r="I230" s="279"/>
      <c r="J230" s="280">
        <f>ROUND(I230*H230,2)</f>
        <v>0</v>
      </c>
      <c r="K230" s="281"/>
      <c r="L230" s="282"/>
      <c r="M230" s="283" t="s">
        <v>1</v>
      </c>
      <c r="N230" s="284" t="s">
        <v>39</v>
      </c>
      <c r="O230" s="92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8" t="s">
        <v>217</v>
      </c>
      <c r="AT230" s="228" t="s">
        <v>214</v>
      </c>
      <c r="AU230" s="228" t="s">
        <v>84</v>
      </c>
      <c r="AY230" s="18" t="s">
        <v>119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8" t="s">
        <v>82</v>
      </c>
      <c r="BK230" s="229">
        <f>ROUND(I230*H230,2)</f>
        <v>0</v>
      </c>
      <c r="BL230" s="18" t="s">
        <v>171</v>
      </c>
      <c r="BM230" s="228" t="s">
        <v>264</v>
      </c>
    </row>
    <row r="231" s="2" customFormat="1" ht="16.5" customHeight="1">
      <c r="A231" s="39"/>
      <c r="B231" s="40"/>
      <c r="C231" s="274" t="s">
        <v>265</v>
      </c>
      <c r="D231" s="274" t="s">
        <v>214</v>
      </c>
      <c r="E231" s="275" t="s">
        <v>266</v>
      </c>
      <c r="F231" s="276" t="s">
        <v>267</v>
      </c>
      <c r="G231" s="277" t="s">
        <v>125</v>
      </c>
      <c r="H231" s="278">
        <v>12</v>
      </c>
      <c r="I231" s="279"/>
      <c r="J231" s="280">
        <f>ROUND(I231*H231,2)</f>
        <v>0</v>
      </c>
      <c r="K231" s="281"/>
      <c r="L231" s="282"/>
      <c r="M231" s="283" t="s">
        <v>1</v>
      </c>
      <c r="N231" s="284" t="s">
        <v>39</v>
      </c>
      <c r="O231" s="92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8" t="s">
        <v>217</v>
      </c>
      <c r="AT231" s="228" t="s">
        <v>214</v>
      </c>
      <c r="AU231" s="228" t="s">
        <v>84</v>
      </c>
      <c r="AY231" s="18" t="s">
        <v>119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8" t="s">
        <v>82</v>
      </c>
      <c r="BK231" s="229">
        <f>ROUND(I231*H231,2)</f>
        <v>0</v>
      </c>
      <c r="BL231" s="18" t="s">
        <v>171</v>
      </c>
      <c r="BM231" s="228" t="s">
        <v>268</v>
      </c>
    </row>
    <row r="232" s="2" customFormat="1" ht="33" customHeight="1">
      <c r="A232" s="39"/>
      <c r="B232" s="40"/>
      <c r="C232" s="216" t="s">
        <v>269</v>
      </c>
      <c r="D232" s="216" t="s">
        <v>122</v>
      </c>
      <c r="E232" s="217" t="s">
        <v>270</v>
      </c>
      <c r="F232" s="218" t="s">
        <v>271</v>
      </c>
      <c r="G232" s="219" t="s">
        <v>195</v>
      </c>
      <c r="H232" s="220">
        <v>91.119</v>
      </c>
      <c r="I232" s="221"/>
      <c r="J232" s="222">
        <f>ROUND(I232*H232,2)</f>
        <v>0</v>
      </c>
      <c r="K232" s="223"/>
      <c r="L232" s="45"/>
      <c r="M232" s="224" t="s">
        <v>1</v>
      </c>
      <c r="N232" s="225" t="s">
        <v>39</v>
      </c>
      <c r="O232" s="92"/>
      <c r="P232" s="226">
        <f>O232*H232</f>
        <v>0</v>
      </c>
      <c r="Q232" s="226">
        <v>0.00058799999999999998</v>
      </c>
      <c r="R232" s="226">
        <f>Q232*H232</f>
        <v>0.053577972000000001</v>
      </c>
      <c r="S232" s="226">
        <v>0</v>
      </c>
      <c r="T232" s="22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8" t="s">
        <v>171</v>
      </c>
      <c r="AT232" s="228" t="s">
        <v>122</v>
      </c>
      <c r="AU232" s="228" t="s">
        <v>84</v>
      </c>
      <c r="AY232" s="18" t="s">
        <v>119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8" t="s">
        <v>82</v>
      </c>
      <c r="BK232" s="229">
        <f>ROUND(I232*H232,2)</f>
        <v>0</v>
      </c>
      <c r="BL232" s="18" t="s">
        <v>171</v>
      </c>
      <c r="BM232" s="228" t="s">
        <v>272</v>
      </c>
    </row>
    <row r="233" s="13" customFormat="1">
      <c r="A233" s="13"/>
      <c r="B233" s="230"/>
      <c r="C233" s="231"/>
      <c r="D233" s="232" t="s">
        <v>128</v>
      </c>
      <c r="E233" s="233" t="s">
        <v>1</v>
      </c>
      <c r="F233" s="234" t="s">
        <v>239</v>
      </c>
      <c r="G233" s="231"/>
      <c r="H233" s="233" t="s">
        <v>1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128</v>
      </c>
      <c r="AU233" s="240" t="s">
        <v>84</v>
      </c>
      <c r="AV233" s="13" t="s">
        <v>82</v>
      </c>
      <c r="AW233" s="13" t="s">
        <v>31</v>
      </c>
      <c r="AX233" s="13" t="s">
        <v>74</v>
      </c>
      <c r="AY233" s="240" t="s">
        <v>119</v>
      </c>
    </row>
    <row r="234" s="14" customFormat="1">
      <c r="A234" s="14"/>
      <c r="B234" s="241"/>
      <c r="C234" s="242"/>
      <c r="D234" s="232" t="s">
        <v>128</v>
      </c>
      <c r="E234" s="243" t="s">
        <v>1</v>
      </c>
      <c r="F234" s="244" t="s">
        <v>198</v>
      </c>
      <c r="G234" s="242"/>
      <c r="H234" s="245">
        <v>69.980000000000004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128</v>
      </c>
      <c r="AU234" s="251" t="s">
        <v>84</v>
      </c>
      <c r="AV234" s="14" t="s">
        <v>84</v>
      </c>
      <c r="AW234" s="14" t="s">
        <v>31</v>
      </c>
      <c r="AX234" s="14" t="s">
        <v>74</v>
      </c>
      <c r="AY234" s="251" t="s">
        <v>119</v>
      </c>
    </row>
    <row r="235" s="13" customFormat="1">
      <c r="A235" s="13"/>
      <c r="B235" s="230"/>
      <c r="C235" s="231"/>
      <c r="D235" s="232" t="s">
        <v>128</v>
      </c>
      <c r="E235" s="233" t="s">
        <v>1</v>
      </c>
      <c r="F235" s="234" t="s">
        <v>240</v>
      </c>
      <c r="G235" s="231"/>
      <c r="H235" s="233" t="s">
        <v>1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128</v>
      </c>
      <c r="AU235" s="240" t="s">
        <v>84</v>
      </c>
      <c r="AV235" s="13" t="s">
        <v>82</v>
      </c>
      <c r="AW235" s="13" t="s">
        <v>31</v>
      </c>
      <c r="AX235" s="13" t="s">
        <v>74</v>
      </c>
      <c r="AY235" s="240" t="s">
        <v>119</v>
      </c>
    </row>
    <row r="236" s="14" customFormat="1">
      <c r="A236" s="14"/>
      <c r="B236" s="241"/>
      <c r="C236" s="242"/>
      <c r="D236" s="232" t="s">
        <v>128</v>
      </c>
      <c r="E236" s="243" t="s">
        <v>1</v>
      </c>
      <c r="F236" s="244" t="s">
        <v>273</v>
      </c>
      <c r="G236" s="242"/>
      <c r="H236" s="245">
        <v>16.800000000000001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128</v>
      </c>
      <c r="AU236" s="251" t="s">
        <v>84</v>
      </c>
      <c r="AV236" s="14" t="s">
        <v>84</v>
      </c>
      <c r="AW236" s="14" t="s">
        <v>31</v>
      </c>
      <c r="AX236" s="14" t="s">
        <v>74</v>
      </c>
      <c r="AY236" s="251" t="s">
        <v>119</v>
      </c>
    </row>
    <row r="237" s="16" customFormat="1">
      <c r="A237" s="16"/>
      <c r="B237" s="263"/>
      <c r="C237" s="264"/>
      <c r="D237" s="232" t="s">
        <v>128</v>
      </c>
      <c r="E237" s="265" t="s">
        <v>1</v>
      </c>
      <c r="F237" s="266" t="s">
        <v>210</v>
      </c>
      <c r="G237" s="264"/>
      <c r="H237" s="267">
        <v>86.780000000000001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2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73" t="s">
        <v>128</v>
      </c>
      <c r="AU237" s="273" t="s">
        <v>84</v>
      </c>
      <c r="AV237" s="16" t="s">
        <v>134</v>
      </c>
      <c r="AW237" s="16" t="s">
        <v>31</v>
      </c>
      <c r="AX237" s="16" t="s">
        <v>74</v>
      </c>
      <c r="AY237" s="273" t="s">
        <v>119</v>
      </c>
    </row>
    <row r="238" s="13" customFormat="1">
      <c r="A238" s="13"/>
      <c r="B238" s="230"/>
      <c r="C238" s="231"/>
      <c r="D238" s="232" t="s">
        <v>128</v>
      </c>
      <c r="E238" s="233" t="s">
        <v>1</v>
      </c>
      <c r="F238" s="234" t="s">
        <v>274</v>
      </c>
      <c r="G238" s="231"/>
      <c r="H238" s="233" t="s">
        <v>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128</v>
      </c>
      <c r="AU238" s="240" t="s">
        <v>84</v>
      </c>
      <c r="AV238" s="13" t="s">
        <v>82</v>
      </c>
      <c r="AW238" s="13" t="s">
        <v>31</v>
      </c>
      <c r="AX238" s="13" t="s">
        <v>74</v>
      </c>
      <c r="AY238" s="240" t="s">
        <v>119</v>
      </c>
    </row>
    <row r="239" s="14" customFormat="1">
      <c r="A239" s="14"/>
      <c r="B239" s="241"/>
      <c r="C239" s="242"/>
      <c r="D239" s="232" t="s">
        <v>128</v>
      </c>
      <c r="E239" s="243" t="s">
        <v>1</v>
      </c>
      <c r="F239" s="244" t="s">
        <v>275</v>
      </c>
      <c r="G239" s="242"/>
      <c r="H239" s="245">
        <v>4.3390000000000004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128</v>
      </c>
      <c r="AU239" s="251" t="s">
        <v>84</v>
      </c>
      <c r="AV239" s="14" t="s">
        <v>84</v>
      </c>
      <c r="AW239" s="14" t="s">
        <v>31</v>
      </c>
      <c r="AX239" s="14" t="s">
        <v>74</v>
      </c>
      <c r="AY239" s="251" t="s">
        <v>119</v>
      </c>
    </row>
    <row r="240" s="15" customFormat="1">
      <c r="A240" s="15"/>
      <c r="B240" s="252"/>
      <c r="C240" s="253"/>
      <c r="D240" s="232" t="s">
        <v>128</v>
      </c>
      <c r="E240" s="254" t="s">
        <v>1</v>
      </c>
      <c r="F240" s="255" t="s">
        <v>144</v>
      </c>
      <c r="G240" s="253"/>
      <c r="H240" s="256">
        <v>91.119</v>
      </c>
      <c r="I240" s="257"/>
      <c r="J240" s="253"/>
      <c r="K240" s="253"/>
      <c r="L240" s="258"/>
      <c r="M240" s="259"/>
      <c r="N240" s="260"/>
      <c r="O240" s="260"/>
      <c r="P240" s="260"/>
      <c r="Q240" s="260"/>
      <c r="R240" s="260"/>
      <c r="S240" s="260"/>
      <c r="T240" s="26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2" t="s">
        <v>128</v>
      </c>
      <c r="AU240" s="262" t="s">
        <v>84</v>
      </c>
      <c r="AV240" s="15" t="s">
        <v>126</v>
      </c>
      <c r="AW240" s="15" t="s">
        <v>31</v>
      </c>
      <c r="AX240" s="15" t="s">
        <v>82</v>
      </c>
      <c r="AY240" s="262" t="s">
        <v>119</v>
      </c>
    </row>
    <row r="241" s="2" customFormat="1" ht="33" customHeight="1">
      <c r="A241" s="39"/>
      <c r="B241" s="40"/>
      <c r="C241" s="216" t="s">
        <v>276</v>
      </c>
      <c r="D241" s="216" t="s">
        <v>122</v>
      </c>
      <c r="E241" s="217" t="s">
        <v>277</v>
      </c>
      <c r="F241" s="218" t="s">
        <v>278</v>
      </c>
      <c r="G241" s="219" t="s">
        <v>195</v>
      </c>
      <c r="H241" s="220">
        <v>166.69800000000001</v>
      </c>
      <c r="I241" s="221"/>
      <c r="J241" s="222">
        <f>ROUND(I241*H241,2)</f>
        <v>0</v>
      </c>
      <c r="K241" s="223"/>
      <c r="L241" s="45"/>
      <c r="M241" s="224" t="s">
        <v>1</v>
      </c>
      <c r="N241" s="225" t="s">
        <v>39</v>
      </c>
      <c r="O241" s="92"/>
      <c r="P241" s="226">
        <f>O241*H241</f>
        <v>0</v>
      </c>
      <c r="Q241" s="226">
        <v>0.00058799999999999998</v>
      </c>
      <c r="R241" s="226">
        <f>Q241*H241</f>
        <v>0.098018424000000007</v>
      </c>
      <c r="S241" s="226">
        <v>0</v>
      </c>
      <c r="T241" s="22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8" t="s">
        <v>171</v>
      </c>
      <c r="AT241" s="228" t="s">
        <v>122</v>
      </c>
      <c r="AU241" s="228" t="s">
        <v>84</v>
      </c>
      <c r="AY241" s="18" t="s">
        <v>119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8" t="s">
        <v>82</v>
      </c>
      <c r="BK241" s="229">
        <f>ROUND(I241*H241,2)</f>
        <v>0</v>
      </c>
      <c r="BL241" s="18" t="s">
        <v>171</v>
      </c>
      <c r="BM241" s="228" t="s">
        <v>279</v>
      </c>
    </row>
    <row r="242" s="13" customFormat="1">
      <c r="A242" s="13"/>
      <c r="B242" s="230"/>
      <c r="C242" s="231"/>
      <c r="D242" s="232" t="s">
        <v>128</v>
      </c>
      <c r="E242" s="233" t="s">
        <v>1</v>
      </c>
      <c r="F242" s="234" t="s">
        <v>239</v>
      </c>
      <c r="G242" s="231"/>
      <c r="H242" s="233" t="s">
        <v>1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128</v>
      </c>
      <c r="AU242" s="240" t="s">
        <v>84</v>
      </c>
      <c r="AV242" s="13" t="s">
        <v>82</v>
      </c>
      <c r="AW242" s="13" t="s">
        <v>31</v>
      </c>
      <c r="AX242" s="13" t="s">
        <v>74</v>
      </c>
      <c r="AY242" s="240" t="s">
        <v>119</v>
      </c>
    </row>
    <row r="243" s="14" customFormat="1">
      <c r="A243" s="14"/>
      <c r="B243" s="241"/>
      <c r="C243" s="242"/>
      <c r="D243" s="232" t="s">
        <v>128</v>
      </c>
      <c r="E243" s="243" t="s">
        <v>1</v>
      </c>
      <c r="F243" s="244" t="s">
        <v>280</v>
      </c>
      <c r="G243" s="242"/>
      <c r="H243" s="245">
        <v>69.980000000000004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128</v>
      </c>
      <c r="AU243" s="251" t="s">
        <v>84</v>
      </c>
      <c r="AV243" s="14" t="s">
        <v>84</v>
      </c>
      <c r="AW243" s="14" t="s">
        <v>31</v>
      </c>
      <c r="AX243" s="14" t="s">
        <v>74</v>
      </c>
      <c r="AY243" s="251" t="s">
        <v>119</v>
      </c>
    </row>
    <row r="244" s="14" customFormat="1">
      <c r="A244" s="14"/>
      <c r="B244" s="241"/>
      <c r="C244" s="242"/>
      <c r="D244" s="232" t="s">
        <v>128</v>
      </c>
      <c r="E244" s="243" t="s">
        <v>1</v>
      </c>
      <c r="F244" s="244" t="s">
        <v>281</v>
      </c>
      <c r="G244" s="242"/>
      <c r="H244" s="245">
        <v>71.980000000000004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128</v>
      </c>
      <c r="AU244" s="251" t="s">
        <v>84</v>
      </c>
      <c r="AV244" s="14" t="s">
        <v>84</v>
      </c>
      <c r="AW244" s="14" t="s">
        <v>31</v>
      </c>
      <c r="AX244" s="14" t="s">
        <v>74</v>
      </c>
      <c r="AY244" s="251" t="s">
        <v>119</v>
      </c>
    </row>
    <row r="245" s="13" customFormat="1">
      <c r="A245" s="13"/>
      <c r="B245" s="230"/>
      <c r="C245" s="231"/>
      <c r="D245" s="232" t="s">
        <v>128</v>
      </c>
      <c r="E245" s="233" t="s">
        <v>1</v>
      </c>
      <c r="F245" s="234" t="s">
        <v>282</v>
      </c>
      <c r="G245" s="231"/>
      <c r="H245" s="233" t="s">
        <v>1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128</v>
      </c>
      <c r="AU245" s="240" t="s">
        <v>84</v>
      </c>
      <c r="AV245" s="13" t="s">
        <v>82</v>
      </c>
      <c r="AW245" s="13" t="s">
        <v>31</v>
      </c>
      <c r="AX245" s="13" t="s">
        <v>74</v>
      </c>
      <c r="AY245" s="240" t="s">
        <v>119</v>
      </c>
    </row>
    <row r="246" s="14" customFormat="1">
      <c r="A246" s="14"/>
      <c r="B246" s="241"/>
      <c r="C246" s="242"/>
      <c r="D246" s="232" t="s">
        <v>128</v>
      </c>
      <c r="E246" s="243" t="s">
        <v>1</v>
      </c>
      <c r="F246" s="244" t="s">
        <v>273</v>
      </c>
      <c r="G246" s="242"/>
      <c r="H246" s="245">
        <v>16.800000000000001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128</v>
      </c>
      <c r="AU246" s="251" t="s">
        <v>84</v>
      </c>
      <c r="AV246" s="14" t="s">
        <v>84</v>
      </c>
      <c r="AW246" s="14" t="s">
        <v>31</v>
      </c>
      <c r="AX246" s="14" t="s">
        <v>74</v>
      </c>
      <c r="AY246" s="251" t="s">
        <v>119</v>
      </c>
    </row>
    <row r="247" s="16" customFormat="1">
      <c r="A247" s="16"/>
      <c r="B247" s="263"/>
      <c r="C247" s="264"/>
      <c r="D247" s="232" t="s">
        <v>128</v>
      </c>
      <c r="E247" s="265" t="s">
        <v>1</v>
      </c>
      <c r="F247" s="266" t="s">
        <v>210</v>
      </c>
      <c r="G247" s="264"/>
      <c r="H247" s="267">
        <v>158.75999999999999</v>
      </c>
      <c r="I247" s="268"/>
      <c r="J247" s="264"/>
      <c r="K247" s="264"/>
      <c r="L247" s="269"/>
      <c r="M247" s="270"/>
      <c r="N247" s="271"/>
      <c r="O247" s="271"/>
      <c r="P247" s="271"/>
      <c r="Q247" s="271"/>
      <c r="R247" s="271"/>
      <c r="S247" s="271"/>
      <c r="T247" s="272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73" t="s">
        <v>128</v>
      </c>
      <c r="AU247" s="273" t="s">
        <v>84</v>
      </c>
      <c r="AV247" s="16" t="s">
        <v>134</v>
      </c>
      <c r="AW247" s="16" t="s">
        <v>31</v>
      </c>
      <c r="AX247" s="16" t="s">
        <v>74</v>
      </c>
      <c r="AY247" s="273" t="s">
        <v>119</v>
      </c>
    </row>
    <row r="248" s="13" customFormat="1">
      <c r="A248" s="13"/>
      <c r="B248" s="230"/>
      <c r="C248" s="231"/>
      <c r="D248" s="232" t="s">
        <v>128</v>
      </c>
      <c r="E248" s="233" t="s">
        <v>1</v>
      </c>
      <c r="F248" s="234" t="s">
        <v>274</v>
      </c>
      <c r="G248" s="231"/>
      <c r="H248" s="233" t="s">
        <v>1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128</v>
      </c>
      <c r="AU248" s="240" t="s">
        <v>84</v>
      </c>
      <c r="AV248" s="13" t="s">
        <v>82</v>
      </c>
      <c r="AW248" s="13" t="s">
        <v>31</v>
      </c>
      <c r="AX248" s="13" t="s">
        <v>74</v>
      </c>
      <c r="AY248" s="240" t="s">
        <v>119</v>
      </c>
    </row>
    <row r="249" s="14" customFormat="1">
      <c r="A249" s="14"/>
      <c r="B249" s="241"/>
      <c r="C249" s="242"/>
      <c r="D249" s="232" t="s">
        <v>128</v>
      </c>
      <c r="E249" s="243" t="s">
        <v>1</v>
      </c>
      <c r="F249" s="244" t="s">
        <v>283</v>
      </c>
      <c r="G249" s="242"/>
      <c r="H249" s="245">
        <v>7.9379999999999997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128</v>
      </c>
      <c r="AU249" s="251" t="s">
        <v>84</v>
      </c>
      <c r="AV249" s="14" t="s">
        <v>84</v>
      </c>
      <c r="AW249" s="14" t="s">
        <v>31</v>
      </c>
      <c r="AX249" s="14" t="s">
        <v>74</v>
      </c>
      <c r="AY249" s="251" t="s">
        <v>119</v>
      </c>
    </row>
    <row r="250" s="15" customFormat="1">
      <c r="A250" s="15"/>
      <c r="B250" s="252"/>
      <c r="C250" s="253"/>
      <c r="D250" s="232" t="s">
        <v>128</v>
      </c>
      <c r="E250" s="254" t="s">
        <v>1</v>
      </c>
      <c r="F250" s="255" t="s">
        <v>144</v>
      </c>
      <c r="G250" s="253"/>
      <c r="H250" s="256">
        <v>166.69800000000001</v>
      </c>
      <c r="I250" s="257"/>
      <c r="J250" s="253"/>
      <c r="K250" s="253"/>
      <c r="L250" s="258"/>
      <c r="M250" s="259"/>
      <c r="N250" s="260"/>
      <c r="O250" s="260"/>
      <c r="P250" s="260"/>
      <c r="Q250" s="260"/>
      <c r="R250" s="260"/>
      <c r="S250" s="260"/>
      <c r="T250" s="26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2" t="s">
        <v>128</v>
      </c>
      <c r="AU250" s="262" t="s">
        <v>84</v>
      </c>
      <c r="AV250" s="15" t="s">
        <v>126</v>
      </c>
      <c r="AW250" s="15" t="s">
        <v>31</v>
      </c>
      <c r="AX250" s="15" t="s">
        <v>82</v>
      </c>
      <c r="AY250" s="262" t="s">
        <v>119</v>
      </c>
    </row>
    <row r="251" s="2" customFormat="1" ht="24.15" customHeight="1">
      <c r="A251" s="39"/>
      <c r="B251" s="40"/>
      <c r="C251" s="216" t="s">
        <v>284</v>
      </c>
      <c r="D251" s="216" t="s">
        <v>122</v>
      </c>
      <c r="E251" s="217" t="s">
        <v>285</v>
      </c>
      <c r="F251" s="218" t="s">
        <v>286</v>
      </c>
      <c r="G251" s="219" t="s">
        <v>137</v>
      </c>
      <c r="H251" s="220">
        <v>351.61500000000001</v>
      </c>
      <c r="I251" s="221"/>
      <c r="J251" s="222">
        <f>ROUND(I251*H251,2)</f>
        <v>0</v>
      </c>
      <c r="K251" s="223"/>
      <c r="L251" s="45"/>
      <c r="M251" s="224" t="s">
        <v>1</v>
      </c>
      <c r="N251" s="225" t="s">
        <v>39</v>
      </c>
      <c r="O251" s="92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8" t="s">
        <v>171</v>
      </c>
      <c r="AT251" s="228" t="s">
        <v>122</v>
      </c>
      <c r="AU251" s="228" t="s">
        <v>84</v>
      </c>
      <c r="AY251" s="18" t="s">
        <v>119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8" t="s">
        <v>82</v>
      </c>
      <c r="BK251" s="229">
        <f>ROUND(I251*H251,2)</f>
        <v>0</v>
      </c>
      <c r="BL251" s="18" t="s">
        <v>171</v>
      </c>
      <c r="BM251" s="228" t="s">
        <v>287</v>
      </c>
    </row>
    <row r="252" s="13" customFormat="1">
      <c r="A252" s="13"/>
      <c r="B252" s="230"/>
      <c r="C252" s="231"/>
      <c r="D252" s="232" t="s">
        <v>128</v>
      </c>
      <c r="E252" s="233" t="s">
        <v>1</v>
      </c>
      <c r="F252" s="234" t="s">
        <v>288</v>
      </c>
      <c r="G252" s="231"/>
      <c r="H252" s="233" t="s">
        <v>1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128</v>
      </c>
      <c r="AU252" s="240" t="s">
        <v>84</v>
      </c>
      <c r="AV252" s="13" t="s">
        <v>82</v>
      </c>
      <c r="AW252" s="13" t="s">
        <v>31</v>
      </c>
      <c r="AX252" s="13" t="s">
        <v>74</v>
      </c>
      <c r="AY252" s="240" t="s">
        <v>119</v>
      </c>
    </row>
    <row r="253" s="14" customFormat="1">
      <c r="A253" s="14"/>
      <c r="B253" s="241"/>
      <c r="C253" s="242"/>
      <c r="D253" s="232" t="s">
        <v>128</v>
      </c>
      <c r="E253" s="243" t="s">
        <v>1</v>
      </c>
      <c r="F253" s="244" t="s">
        <v>289</v>
      </c>
      <c r="G253" s="242"/>
      <c r="H253" s="245">
        <v>323.66300000000001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1" t="s">
        <v>128</v>
      </c>
      <c r="AU253" s="251" t="s">
        <v>84</v>
      </c>
      <c r="AV253" s="14" t="s">
        <v>84</v>
      </c>
      <c r="AW253" s="14" t="s">
        <v>31</v>
      </c>
      <c r="AX253" s="14" t="s">
        <v>74</v>
      </c>
      <c r="AY253" s="251" t="s">
        <v>119</v>
      </c>
    </row>
    <row r="254" s="13" customFormat="1">
      <c r="A254" s="13"/>
      <c r="B254" s="230"/>
      <c r="C254" s="231"/>
      <c r="D254" s="232" t="s">
        <v>128</v>
      </c>
      <c r="E254" s="233" t="s">
        <v>1</v>
      </c>
      <c r="F254" s="234" t="s">
        <v>290</v>
      </c>
      <c r="G254" s="231"/>
      <c r="H254" s="233" t="s">
        <v>1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128</v>
      </c>
      <c r="AU254" s="240" t="s">
        <v>84</v>
      </c>
      <c r="AV254" s="13" t="s">
        <v>82</v>
      </c>
      <c r="AW254" s="13" t="s">
        <v>31</v>
      </c>
      <c r="AX254" s="13" t="s">
        <v>74</v>
      </c>
      <c r="AY254" s="240" t="s">
        <v>119</v>
      </c>
    </row>
    <row r="255" s="14" customFormat="1">
      <c r="A255" s="14"/>
      <c r="B255" s="241"/>
      <c r="C255" s="242"/>
      <c r="D255" s="232" t="s">
        <v>128</v>
      </c>
      <c r="E255" s="243" t="s">
        <v>1</v>
      </c>
      <c r="F255" s="244" t="s">
        <v>291</v>
      </c>
      <c r="G255" s="242"/>
      <c r="H255" s="245">
        <v>27.952000000000002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128</v>
      </c>
      <c r="AU255" s="251" t="s">
        <v>84</v>
      </c>
      <c r="AV255" s="14" t="s">
        <v>84</v>
      </c>
      <c r="AW255" s="14" t="s">
        <v>31</v>
      </c>
      <c r="AX255" s="14" t="s">
        <v>74</v>
      </c>
      <c r="AY255" s="251" t="s">
        <v>119</v>
      </c>
    </row>
    <row r="256" s="15" customFormat="1">
      <c r="A256" s="15"/>
      <c r="B256" s="252"/>
      <c r="C256" s="253"/>
      <c r="D256" s="232" t="s">
        <v>128</v>
      </c>
      <c r="E256" s="254" t="s">
        <v>1</v>
      </c>
      <c r="F256" s="255" t="s">
        <v>144</v>
      </c>
      <c r="G256" s="253"/>
      <c r="H256" s="256">
        <v>351.61500000000001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2" t="s">
        <v>128</v>
      </c>
      <c r="AU256" s="262" t="s">
        <v>84</v>
      </c>
      <c r="AV256" s="15" t="s">
        <v>126</v>
      </c>
      <c r="AW256" s="15" t="s">
        <v>31</v>
      </c>
      <c r="AX256" s="15" t="s">
        <v>82</v>
      </c>
      <c r="AY256" s="262" t="s">
        <v>119</v>
      </c>
    </row>
    <row r="257" s="2" customFormat="1" ht="16.5" customHeight="1">
      <c r="A257" s="39"/>
      <c r="B257" s="40"/>
      <c r="C257" s="274" t="s">
        <v>292</v>
      </c>
      <c r="D257" s="274" t="s">
        <v>214</v>
      </c>
      <c r="E257" s="275" t="s">
        <v>293</v>
      </c>
      <c r="F257" s="276" t="s">
        <v>294</v>
      </c>
      <c r="G257" s="277" t="s">
        <v>137</v>
      </c>
      <c r="H257" s="278">
        <v>404.35700000000003</v>
      </c>
      <c r="I257" s="279"/>
      <c r="J257" s="280">
        <f>ROUND(I257*H257,2)</f>
        <v>0</v>
      </c>
      <c r="K257" s="281"/>
      <c r="L257" s="282"/>
      <c r="M257" s="283" t="s">
        <v>1</v>
      </c>
      <c r="N257" s="284" t="s">
        <v>39</v>
      </c>
      <c r="O257" s="92"/>
      <c r="P257" s="226">
        <f>O257*H257</f>
        <v>0</v>
      </c>
      <c r="Q257" s="226">
        <v>0.00029999999999999997</v>
      </c>
      <c r="R257" s="226">
        <f>Q257*H257</f>
        <v>0.1213071</v>
      </c>
      <c r="S257" s="226">
        <v>0</v>
      </c>
      <c r="T257" s="22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8" t="s">
        <v>217</v>
      </c>
      <c r="AT257" s="228" t="s">
        <v>214</v>
      </c>
      <c r="AU257" s="228" t="s">
        <v>84</v>
      </c>
      <c r="AY257" s="18" t="s">
        <v>119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8" t="s">
        <v>82</v>
      </c>
      <c r="BK257" s="229">
        <f>ROUND(I257*H257,2)</f>
        <v>0</v>
      </c>
      <c r="BL257" s="18" t="s">
        <v>171</v>
      </c>
      <c r="BM257" s="228" t="s">
        <v>295</v>
      </c>
    </row>
    <row r="258" s="14" customFormat="1">
      <c r="A258" s="14"/>
      <c r="B258" s="241"/>
      <c r="C258" s="242"/>
      <c r="D258" s="232" t="s">
        <v>128</v>
      </c>
      <c r="E258" s="242"/>
      <c r="F258" s="244" t="s">
        <v>296</v>
      </c>
      <c r="G258" s="242"/>
      <c r="H258" s="245">
        <v>404.35700000000003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128</v>
      </c>
      <c r="AU258" s="251" t="s">
        <v>84</v>
      </c>
      <c r="AV258" s="14" t="s">
        <v>84</v>
      </c>
      <c r="AW258" s="14" t="s">
        <v>4</v>
      </c>
      <c r="AX258" s="14" t="s">
        <v>82</v>
      </c>
      <c r="AY258" s="251" t="s">
        <v>119</v>
      </c>
    </row>
    <row r="259" s="2" customFormat="1" ht="24.15" customHeight="1">
      <c r="A259" s="39"/>
      <c r="B259" s="40"/>
      <c r="C259" s="216" t="s">
        <v>297</v>
      </c>
      <c r="D259" s="216" t="s">
        <v>122</v>
      </c>
      <c r="E259" s="217" t="s">
        <v>298</v>
      </c>
      <c r="F259" s="218" t="s">
        <v>299</v>
      </c>
      <c r="G259" s="219" t="s">
        <v>137</v>
      </c>
      <c r="H259" s="220">
        <v>27.952000000000002</v>
      </c>
      <c r="I259" s="221"/>
      <c r="J259" s="222">
        <f>ROUND(I259*H259,2)</f>
        <v>0</v>
      </c>
      <c r="K259" s="223"/>
      <c r="L259" s="45"/>
      <c r="M259" s="224" t="s">
        <v>1</v>
      </c>
      <c r="N259" s="225" t="s">
        <v>39</v>
      </c>
      <c r="O259" s="92"/>
      <c r="P259" s="226">
        <f>O259*H259</f>
        <v>0</v>
      </c>
      <c r="Q259" s="226">
        <v>3.0000000000000001E-05</v>
      </c>
      <c r="R259" s="226">
        <f>Q259*H259</f>
        <v>0.00083856000000000002</v>
      </c>
      <c r="S259" s="226">
        <v>0</v>
      </c>
      <c r="T259" s="22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8" t="s">
        <v>171</v>
      </c>
      <c r="AT259" s="228" t="s">
        <v>122</v>
      </c>
      <c r="AU259" s="228" t="s">
        <v>84</v>
      </c>
      <c r="AY259" s="18" t="s">
        <v>119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8" t="s">
        <v>82</v>
      </c>
      <c r="BK259" s="229">
        <f>ROUND(I259*H259,2)</f>
        <v>0</v>
      </c>
      <c r="BL259" s="18" t="s">
        <v>171</v>
      </c>
      <c r="BM259" s="228" t="s">
        <v>300</v>
      </c>
    </row>
    <row r="260" s="13" customFormat="1">
      <c r="A260" s="13"/>
      <c r="B260" s="230"/>
      <c r="C260" s="231"/>
      <c r="D260" s="232" t="s">
        <v>128</v>
      </c>
      <c r="E260" s="233" t="s">
        <v>1</v>
      </c>
      <c r="F260" s="234" t="s">
        <v>176</v>
      </c>
      <c r="G260" s="231"/>
      <c r="H260" s="233" t="s">
        <v>1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128</v>
      </c>
      <c r="AU260" s="240" t="s">
        <v>84</v>
      </c>
      <c r="AV260" s="13" t="s">
        <v>82</v>
      </c>
      <c r="AW260" s="13" t="s">
        <v>31</v>
      </c>
      <c r="AX260" s="13" t="s">
        <v>74</v>
      </c>
      <c r="AY260" s="240" t="s">
        <v>119</v>
      </c>
    </row>
    <row r="261" s="14" customFormat="1">
      <c r="A261" s="14"/>
      <c r="B261" s="241"/>
      <c r="C261" s="242"/>
      <c r="D261" s="232" t="s">
        <v>128</v>
      </c>
      <c r="E261" s="243" t="s">
        <v>1</v>
      </c>
      <c r="F261" s="244" t="s">
        <v>301</v>
      </c>
      <c r="G261" s="242"/>
      <c r="H261" s="245">
        <v>22.744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128</v>
      </c>
      <c r="AU261" s="251" t="s">
        <v>84</v>
      </c>
      <c r="AV261" s="14" t="s">
        <v>84</v>
      </c>
      <c r="AW261" s="14" t="s">
        <v>31</v>
      </c>
      <c r="AX261" s="14" t="s">
        <v>74</v>
      </c>
      <c r="AY261" s="251" t="s">
        <v>119</v>
      </c>
    </row>
    <row r="262" s="13" customFormat="1">
      <c r="A262" s="13"/>
      <c r="B262" s="230"/>
      <c r="C262" s="231"/>
      <c r="D262" s="232" t="s">
        <v>128</v>
      </c>
      <c r="E262" s="233" t="s">
        <v>1</v>
      </c>
      <c r="F262" s="234" t="s">
        <v>187</v>
      </c>
      <c r="G262" s="231"/>
      <c r="H262" s="233" t="s">
        <v>1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128</v>
      </c>
      <c r="AU262" s="240" t="s">
        <v>84</v>
      </c>
      <c r="AV262" s="13" t="s">
        <v>82</v>
      </c>
      <c r="AW262" s="13" t="s">
        <v>31</v>
      </c>
      <c r="AX262" s="13" t="s">
        <v>74</v>
      </c>
      <c r="AY262" s="240" t="s">
        <v>119</v>
      </c>
    </row>
    <row r="263" s="14" customFormat="1">
      <c r="A263" s="14"/>
      <c r="B263" s="241"/>
      <c r="C263" s="242"/>
      <c r="D263" s="232" t="s">
        <v>128</v>
      </c>
      <c r="E263" s="243" t="s">
        <v>1</v>
      </c>
      <c r="F263" s="244" t="s">
        <v>302</v>
      </c>
      <c r="G263" s="242"/>
      <c r="H263" s="245">
        <v>5.2080000000000002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128</v>
      </c>
      <c r="AU263" s="251" t="s">
        <v>84</v>
      </c>
      <c r="AV263" s="14" t="s">
        <v>84</v>
      </c>
      <c r="AW263" s="14" t="s">
        <v>31</v>
      </c>
      <c r="AX263" s="14" t="s">
        <v>74</v>
      </c>
      <c r="AY263" s="251" t="s">
        <v>119</v>
      </c>
    </row>
    <row r="264" s="15" customFormat="1">
      <c r="A264" s="15"/>
      <c r="B264" s="252"/>
      <c r="C264" s="253"/>
      <c r="D264" s="232" t="s">
        <v>128</v>
      </c>
      <c r="E264" s="254" t="s">
        <v>1</v>
      </c>
      <c r="F264" s="255" t="s">
        <v>144</v>
      </c>
      <c r="G264" s="253"/>
      <c r="H264" s="256">
        <v>27.952000000000002</v>
      </c>
      <c r="I264" s="257"/>
      <c r="J264" s="253"/>
      <c r="K264" s="253"/>
      <c r="L264" s="258"/>
      <c r="M264" s="259"/>
      <c r="N264" s="260"/>
      <c r="O264" s="260"/>
      <c r="P264" s="260"/>
      <c r="Q264" s="260"/>
      <c r="R264" s="260"/>
      <c r="S264" s="260"/>
      <c r="T264" s="26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2" t="s">
        <v>128</v>
      </c>
      <c r="AU264" s="262" t="s">
        <v>84</v>
      </c>
      <c r="AV264" s="15" t="s">
        <v>126</v>
      </c>
      <c r="AW264" s="15" t="s">
        <v>31</v>
      </c>
      <c r="AX264" s="15" t="s">
        <v>82</v>
      </c>
      <c r="AY264" s="262" t="s">
        <v>119</v>
      </c>
    </row>
    <row r="265" s="2" customFormat="1" ht="16.5" customHeight="1">
      <c r="A265" s="39"/>
      <c r="B265" s="40"/>
      <c r="C265" s="274" t="s">
        <v>303</v>
      </c>
      <c r="D265" s="274" t="s">
        <v>214</v>
      </c>
      <c r="E265" s="275" t="s">
        <v>215</v>
      </c>
      <c r="F265" s="276" t="s">
        <v>216</v>
      </c>
      <c r="G265" s="277" t="s">
        <v>137</v>
      </c>
      <c r="H265" s="278">
        <v>33.542000000000002</v>
      </c>
      <c r="I265" s="279"/>
      <c r="J265" s="280">
        <f>ROUND(I265*H265,2)</f>
        <v>0</v>
      </c>
      <c r="K265" s="281"/>
      <c r="L265" s="282"/>
      <c r="M265" s="283" t="s">
        <v>1</v>
      </c>
      <c r="N265" s="284" t="s">
        <v>39</v>
      </c>
      <c r="O265" s="92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8" t="s">
        <v>217</v>
      </c>
      <c r="AT265" s="228" t="s">
        <v>214</v>
      </c>
      <c r="AU265" s="228" t="s">
        <v>84</v>
      </c>
      <c r="AY265" s="18" t="s">
        <v>119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8" t="s">
        <v>82</v>
      </c>
      <c r="BK265" s="229">
        <f>ROUND(I265*H265,2)</f>
        <v>0</v>
      </c>
      <c r="BL265" s="18" t="s">
        <v>171</v>
      </c>
      <c r="BM265" s="228" t="s">
        <v>304</v>
      </c>
    </row>
    <row r="266" s="14" customFormat="1">
      <c r="A266" s="14"/>
      <c r="B266" s="241"/>
      <c r="C266" s="242"/>
      <c r="D266" s="232" t="s">
        <v>128</v>
      </c>
      <c r="E266" s="242"/>
      <c r="F266" s="244" t="s">
        <v>305</v>
      </c>
      <c r="G266" s="242"/>
      <c r="H266" s="245">
        <v>33.542000000000002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128</v>
      </c>
      <c r="AU266" s="251" t="s">
        <v>84</v>
      </c>
      <c r="AV266" s="14" t="s">
        <v>84</v>
      </c>
      <c r="AW266" s="14" t="s">
        <v>4</v>
      </c>
      <c r="AX266" s="14" t="s">
        <v>82</v>
      </c>
      <c r="AY266" s="251" t="s">
        <v>119</v>
      </c>
    </row>
    <row r="267" s="2" customFormat="1" ht="24.15" customHeight="1">
      <c r="A267" s="39"/>
      <c r="B267" s="40"/>
      <c r="C267" s="216" t="s">
        <v>306</v>
      </c>
      <c r="D267" s="216" t="s">
        <v>122</v>
      </c>
      <c r="E267" s="217" t="s">
        <v>307</v>
      </c>
      <c r="F267" s="218" t="s">
        <v>308</v>
      </c>
      <c r="G267" s="219" t="s">
        <v>309</v>
      </c>
      <c r="H267" s="285"/>
      <c r="I267" s="221"/>
      <c r="J267" s="222">
        <f>ROUND(I267*H267,2)</f>
        <v>0</v>
      </c>
      <c r="K267" s="223"/>
      <c r="L267" s="45"/>
      <c r="M267" s="224" t="s">
        <v>1</v>
      </c>
      <c r="N267" s="225" t="s">
        <v>39</v>
      </c>
      <c r="O267" s="92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8" t="s">
        <v>171</v>
      </c>
      <c r="AT267" s="228" t="s">
        <v>122</v>
      </c>
      <c r="AU267" s="228" t="s">
        <v>84</v>
      </c>
      <c r="AY267" s="18" t="s">
        <v>119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8" t="s">
        <v>82</v>
      </c>
      <c r="BK267" s="229">
        <f>ROUND(I267*H267,2)</f>
        <v>0</v>
      </c>
      <c r="BL267" s="18" t="s">
        <v>171</v>
      </c>
      <c r="BM267" s="228" t="s">
        <v>310</v>
      </c>
    </row>
    <row r="268" s="12" customFormat="1" ht="22.8" customHeight="1">
      <c r="A268" s="12"/>
      <c r="B268" s="200"/>
      <c r="C268" s="201"/>
      <c r="D268" s="202" t="s">
        <v>73</v>
      </c>
      <c r="E268" s="214" t="s">
        <v>311</v>
      </c>
      <c r="F268" s="214" t="s">
        <v>312</v>
      </c>
      <c r="G268" s="201"/>
      <c r="H268" s="201"/>
      <c r="I268" s="204"/>
      <c r="J268" s="215">
        <f>BK268</f>
        <v>0</v>
      </c>
      <c r="K268" s="201"/>
      <c r="L268" s="206"/>
      <c r="M268" s="207"/>
      <c r="N268" s="208"/>
      <c r="O268" s="208"/>
      <c r="P268" s="209">
        <f>SUM(P269:P315)</f>
        <v>0</v>
      </c>
      <c r="Q268" s="208"/>
      <c r="R268" s="209">
        <f>SUM(R269:R315)</f>
        <v>2.2229207600000001</v>
      </c>
      <c r="S268" s="208"/>
      <c r="T268" s="210">
        <f>SUM(T269:T315)</f>
        <v>1.0382147999999998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1" t="s">
        <v>84</v>
      </c>
      <c r="AT268" s="212" t="s">
        <v>73</v>
      </c>
      <c r="AU268" s="212" t="s">
        <v>82</v>
      </c>
      <c r="AY268" s="211" t="s">
        <v>119</v>
      </c>
      <c r="BK268" s="213">
        <f>SUM(BK269:BK315)</f>
        <v>0</v>
      </c>
    </row>
    <row r="269" s="2" customFormat="1" ht="24.15" customHeight="1">
      <c r="A269" s="39"/>
      <c r="B269" s="40"/>
      <c r="C269" s="216" t="s">
        <v>313</v>
      </c>
      <c r="D269" s="216" t="s">
        <v>122</v>
      </c>
      <c r="E269" s="217" t="s">
        <v>314</v>
      </c>
      <c r="F269" s="218" t="s">
        <v>315</v>
      </c>
      <c r="G269" s="219" t="s">
        <v>137</v>
      </c>
      <c r="H269" s="220">
        <v>26.033999999999999</v>
      </c>
      <c r="I269" s="221"/>
      <c r="J269" s="222">
        <f>ROUND(I269*H269,2)</f>
        <v>0</v>
      </c>
      <c r="K269" s="223"/>
      <c r="L269" s="45"/>
      <c r="M269" s="224" t="s">
        <v>1</v>
      </c>
      <c r="N269" s="225" t="s">
        <v>39</v>
      </c>
      <c r="O269" s="92"/>
      <c r="P269" s="226">
        <f>O269*H269</f>
        <v>0</v>
      </c>
      <c r="Q269" s="226">
        <v>0.0060000000000000001</v>
      </c>
      <c r="R269" s="226">
        <f>Q269*H269</f>
        <v>0.15620400000000001</v>
      </c>
      <c r="S269" s="226">
        <v>0</v>
      </c>
      <c r="T269" s="22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8" t="s">
        <v>171</v>
      </c>
      <c r="AT269" s="228" t="s">
        <v>122</v>
      </c>
      <c r="AU269" s="228" t="s">
        <v>84</v>
      </c>
      <c r="AY269" s="18" t="s">
        <v>119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8" t="s">
        <v>82</v>
      </c>
      <c r="BK269" s="229">
        <f>ROUND(I269*H269,2)</f>
        <v>0</v>
      </c>
      <c r="BL269" s="18" t="s">
        <v>171</v>
      </c>
      <c r="BM269" s="228" t="s">
        <v>316</v>
      </c>
    </row>
    <row r="270" s="13" customFormat="1">
      <c r="A270" s="13"/>
      <c r="B270" s="230"/>
      <c r="C270" s="231"/>
      <c r="D270" s="232" t="s">
        <v>128</v>
      </c>
      <c r="E270" s="233" t="s">
        <v>1</v>
      </c>
      <c r="F270" s="234" t="s">
        <v>239</v>
      </c>
      <c r="G270" s="231"/>
      <c r="H270" s="233" t="s">
        <v>1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128</v>
      </c>
      <c r="AU270" s="240" t="s">
        <v>84</v>
      </c>
      <c r="AV270" s="13" t="s">
        <v>82</v>
      </c>
      <c r="AW270" s="13" t="s">
        <v>31</v>
      </c>
      <c r="AX270" s="13" t="s">
        <v>74</v>
      </c>
      <c r="AY270" s="240" t="s">
        <v>119</v>
      </c>
    </row>
    <row r="271" s="14" customFormat="1">
      <c r="A271" s="14"/>
      <c r="B271" s="241"/>
      <c r="C271" s="242"/>
      <c r="D271" s="232" t="s">
        <v>128</v>
      </c>
      <c r="E271" s="243" t="s">
        <v>1</v>
      </c>
      <c r="F271" s="244" t="s">
        <v>317</v>
      </c>
      <c r="G271" s="242"/>
      <c r="H271" s="245">
        <v>20.994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1" t="s">
        <v>128</v>
      </c>
      <c r="AU271" s="251" t="s">
        <v>84</v>
      </c>
      <c r="AV271" s="14" t="s">
        <v>84</v>
      </c>
      <c r="AW271" s="14" t="s">
        <v>31</v>
      </c>
      <c r="AX271" s="14" t="s">
        <v>74</v>
      </c>
      <c r="AY271" s="251" t="s">
        <v>119</v>
      </c>
    </row>
    <row r="272" s="13" customFormat="1">
      <c r="A272" s="13"/>
      <c r="B272" s="230"/>
      <c r="C272" s="231"/>
      <c r="D272" s="232" t="s">
        <v>128</v>
      </c>
      <c r="E272" s="233" t="s">
        <v>1</v>
      </c>
      <c r="F272" s="234" t="s">
        <v>318</v>
      </c>
      <c r="G272" s="231"/>
      <c r="H272" s="233" t="s">
        <v>1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128</v>
      </c>
      <c r="AU272" s="240" t="s">
        <v>84</v>
      </c>
      <c r="AV272" s="13" t="s">
        <v>82</v>
      </c>
      <c r="AW272" s="13" t="s">
        <v>31</v>
      </c>
      <c r="AX272" s="13" t="s">
        <v>74</v>
      </c>
      <c r="AY272" s="240" t="s">
        <v>119</v>
      </c>
    </row>
    <row r="273" s="14" customFormat="1">
      <c r="A273" s="14"/>
      <c r="B273" s="241"/>
      <c r="C273" s="242"/>
      <c r="D273" s="232" t="s">
        <v>128</v>
      </c>
      <c r="E273" s="243" t="s">
        <v>1</v>
      </c>
      <c r="F273" s="244" t="s">
        <v>319</v>
      </c>
      <c r="G273" s="242"/>
      <c r="H273" s="245">
        <v>5.04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128</v>
      </c>
      <c r="AU273" s="251" t="s">
        <v>84</v>
      </c>
      <c r="AV273" s="14" t="s">
        <v>84</v>
      </c>
      <c r="AW273" s="14" t="s">
        <v>31</v>
      </c>
      <c r="AX273" s="14" t="s">
        <v>74</v>
      </c>
      <c r="AY273" s="251" t="s">
        <v>119</v>
      </c>
    </row>
    <row r="274" s="15" customFormat="1">
      <c r="A274" s="15"/>
      <c r="B274" s="252"/>
      <c r="C274" s="253"/>
      <c r="D274" s="232" t="s">
        <v>128</v>
      </c>
      <c r="E274" s="254" t="s">
        <v>1</v>
      </c>
      <c r="F274" s="255" t="s">
        <v>144</v>
      </c>
      <c r="G274" s="253"/>
      <c r="H274" s="256">
        <v>26.033999999999999</v>
      </c>
      <c r="I274" s="257"/>
      <c r="J274" s="253"/>
      <c r="K274" s="253"/>
      <c r="L274" s="258"/>
      <c r="M274" s="259"/>
      <c r="N274" s="260"/>
      <c r="O274" s="260"/>
      <c r="P274" s="260"/>
      <c r="Q274" s="260"/>
      <c r="R274" s="260"/>
      <c r="S274" s="260"/>
      <c r="T274" s="26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2" t="s">
        <v>128</v>
      </c>
      <c r="AU274" s="262" t="s">
        <v>84</v>
      </c>
      <c r="AV274" s="15" t="s">
        <v>126</v>
      </c>
      <c r="AW274" s="15" t="s">
        <v>31</v>
      </c>
      <c r="AX274" s="15" t="s">
        <v>82</v>
      </c>
      <c r="AY274" s="262" t="s">
        <v>119</v>
      </c>
    </row>
    <row r="275" s="2" customFormat="1" ht="24.15" customHeight="1">
      <c r="A275" s="39"/>
      <c r="B275" s="40"/>
      <c r="C275" s="274" t="s">
        <v>217</v>
      </c>
      <c r="D275" s="274" t="s">
        <v>214</v>
      </c>
      <c r="E275" s="275" t="s">
        <v>320</v>
      </c>
      <c r="F275" s="276" t="s">
        <v>321</v>
      </c>
      <c r="G275" s="277" t="s">
        <v>137</v>
      </c>
      <c r="H275" s="278">
        <v>27.335999999999999</v>
      </c>
      <c r="I275" s="279"/>
      <c r="J275" s="280">
        <f>ROUND(I275*H275,2)</f>
        <v>0</v>
      </c>
      <c r="K275" s="281"/>
      <c r="L275" s="282"/>
      <c r="M275" s="283" t="s">
        <v>1</v>
      </c>
      <c r="N275" s="284" t="s">
        <v>39</v>
      </c>
      <c r="O275" s="92"/>
      <c r="P275" s="226">
        <f>O275*H275</f>
        <v>0</v>
      </c>
      <c r="Q275" s="226">
        <v>0.0030000000000000001</v>
      </c>
      <c r="R275" s="226">
        <f>Q275*H275</f>
        <v>0.082007999999999998</v>
      </c>
      <c r="S275" s="226">
        <v>0</v>
      </c>
      <c r="T275" s="22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8" t="s">
        <v>217</v>
      </c>
      <c r="AT275" s="228" t="s">
        <v>214</v>
      </c>
      <c r="AU275" s="228" t="s">
        <v>84</v>
      </c>
      <c r="AY275" s="18" t="s">
        <v>119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8" t="s">
        <v>82</v>
      </c>
      <c r="BK275" s="229">
        <f>ROUND(I275*H275,2)</f>
        <v>0</v>
      </c>
      <c r="BL275" s="18" t="s">
        <v>171</v>
      </c>
      <c r="BM275" s="228" t="s">
        <v>322</v>
      </c>
    </row>
    <row r="276" s="14" customFormat="1">
      <c r="A276" s="14"/>
      <c r="B276" s="241"/>
      <c r="C276" s="242"/>
      <c r="D276" s="232" t="s">
        <v>128</v>
      </c>
      <c r="E276" s="242"/>
      <c r="F276" s="244" t="s">
        <v>323</v>
      </c>
      <c r="G276" s="242"/>
      <c r="H276" s="245">
        <v>27.335999999999999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128</v>
      </c>
      <c r="AU276" s="251" t="s">
        <v>84</v>
      </c>
      <c r="AV276" s="14" t="s">
        <v>84</v>
      </c>
      <c r="AW276" s="14" t="s">
        <v>4</v>
      </c>
      <c r="AX276" s="14" t="s">
        <v>82</v>
      </c>
      <c r="AY276" s="251" t="s">
        <v>119</v>
      </c>
    </row>
    <row r="277" s="2" customFormat="1" ht="33" customHeight="1">
      <c r="A277" s="39"/>
      <c r="B277" s="40"/>
      <c r="C277" s="216" t="s">
        <v>324</v>
      </c>
      <c r="D277" s="216" t="s">
        <v>122</v>
      </c>
      <c r="E277" s="217" t="s">
        <v>325</v>
      </c>
      <c r="F277" s="218" t="s">
        <v>326</v>
      </c>
      <c r="G277" s="219" t="s">
        <v>137</v>
      </c>
      <c r="H277" s="220">
        <v>576.78599999999994</v>
      </c>
      <c r="I277" s="221"/>
      <c r="J277" s="222">
        <f>ROUND(I277*H277,2)</f>
        <v>0</v>
      </c>
      <c r="K277" s="223"/>
      <c r="L277" s="45"/>
      <c r="M277" s="224" t="s">
        <v>1</v>
      </c>
      <c r="N277" s="225" t="s">
        <v>39</v>
      </c>
      <c r="O277" s="92"/>
      <c r="P277" s="226">
        <f>O277*H277</f>
        <v>0</v>
      </c>
      <c r="Q277" s="226">
        <v>0</v>
      </c>
      <c r="R277" s="226">
        <f>Q277*H277</f>
        <v>0</v>
      </c>
      <c r="S277" s="226">
        <v>0.0018</v>
      </c>
      <c r="T277" s="227">
        <f>S277*H277</f>
        <v>1.0382147999999998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8" t="s">
        <v>171</v>
      </c>
      <c r="AT277" s="228" t="s">
        <v>122</v>
      </c>
      <c r="AU277" s="228" t="s">
        <v>84</v>
      </c>
      <c r="AY277" s="18" t="s">
        <v>119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8" t="s">
        <v>82</v>
      </c>
      <c r="BK277" s="229">
        <f>ROUND(I277*H277,2)</f>
        <v>0</v>
      </c>
      <c r="BL277" s="18" t="s">
        <v>171</v>
      </c>
      <c r="BM277" s="228" t="s">
        <v>327</v>
      </c>
    </row>
    <row r="278" s="13" customFormat="1">
      <c r="A278" s="13"/>
      <c r="B278" s="230"/>
      <c r="C278" s="231"/>
      <c r="D278" s="232" t="s">
        <v>128</v>
      </c>
      <c r="E278" s="233" t="s">
        <v>1</v>
      </c>
      <c r="F278" s="234" t="s">
        <v>328</v>
      </c>
      <c r="G278" s="231"/>
      <c r="H278" s="233" t="s">
        <v>1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128</v>
      </c>
      <c r="AU278" s="240" t="s">
        <v>84</v>
      </c>
      <c r="AV278" s="13" t="s">
        <v>82</v>
      </c>
      <c r="AW278" s="13" t="s">
        <v>31</v>
      </c>
      <c r="AX278" s="13" t="s">
        <v>74</v>
      </c>
      <c r="AY278" s="240" t="s">
        <v>119</v>
      </c>
    </row>
    <row r="279" s="13" customFormat="1">
      <c r="A279" s="13"/>
      <c r="B279" s="230"/>
      <c r="C279" s="231"/>
      <c r="D279" s="232" t="s">
        <v>128</v>
      </c>
      <c r="E279" s="233" t="s">
        <v>1</v>
      </c>
      <c r="F279" s="234" t="s">
        <v>329</v>
      </c>
      <c r="G279" s="231"/>
      <c r="H279" s="233" t="s">
        <v>1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128</v>
      </c>
      <c r="AU279" s="240" t="s">
        <v>84</v>
      </c>
      <c r="AV279" s="13" t="s">
        <v>82</v>
      </c>
      <c r="AW279" s="13" t="s">
        <v>31</v>
      </c>
      <c r="AX279" s="13" t="s">
        <v>74</v>
      </c>
      <c r="AY279" s="240" t="s">
        <v>119</v>
      </c>
    </row>
    <row r="280" s="14" customFormat="1">
      <c r="A280" s="14"/>
      <c r="B280" s="241"/>
      <c r="C280" s="242"/>
      <c r="D280" s="232" t="s">
        <v>128</v>
      </c>
      <c r="E280" s="243" t="s">
        <v>1</v>
      </c>
      <c r="F280" s="244" t="s">
        <v>184</v>
      </c>
      <c r="G280" s="242"/>
      <c r="H280" s="245">
        <v>288.39299999999997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128</v>
      </c>
      <c r="AU280" s="251" t="s">
        <v>84</v>
      </c>
      <c r="AV280" s="14" t="s">
        <v>84</v>
      </c>
      <c r="AW280" s="14" t="s">
        <v>31</v>
      </c>
      <c r="AX280" s="14" t="s">
        <v>74</v>
      </c>
      <c r="AY280" s="251" t="s">
        <v>119</v>
      </c>
    </row>
    <row r="281" s="13" customFormat="1">
      <c r="A281" s="13"/>
      <c r="B281" s="230"/>
      <c r="C281" s="231"/>
      <c r="D281" s="232" t="s">
        <v>128</v>
      </c>
      <c r="E281" s="233" t="s">
        <v>1</v>
      </c>
      <c r="F281" s="234" t="s">
        <v>330</v>
      </c>
      <c r="G281" s="231"/>
      <c r="H281" s="233" t="s">
        <v>1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128</v>
      </c>
      <c r="AU281" s="240" t="s">
        <v>84</v>
      </c>
      <c r="AV281" s="13" t="s">
        <v>82</v>
      </c>
      <c r="AW281" s="13" t="s">
        <v>31</v>
      </c>
      <c r="AX281" s="13" t="s">
        <v>74</v>
      </c>
      <c r="AY281" s="240" t="s">
        <v>119</v>
      </c>
    </row>
    <row r="282" s="14" customFormat="1">
      <c r="A282" s="14"/>
      <c r="B282" s="241"/>
      <c r="C282" s="242"/>
      <c r="D282" s="232" t="s">
        <v>128</v>
      </c>
      <c r="E282" s="243" t="s">
        <v>1</v>
      </c>
      <c r="F282" s="244" t="s">
        <v>331</v>
      </c>
      <c r="G282" s="242"/>
      <c r="H282" s="245">
        <v>288.39299999999997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1" t="s">
        <v>128</v>
      </c>
      <c r="AU282" s="251" t="s">
        <v>84</v>
      </c>
      <c r="AV282" s="14" t="s">
        <v>84</v>
      </c>
      <c r="AW282" s="14" t="s">
        <v>31</v>
      </c>
      <c r="AX282" s="14" t="s">
        <v>74</v>
      </c>
      <c r="AY282" s="251" t="s">
        <v>119</v>
      </c>
    </row>
    <row r="283" s="15" customFormat="1">
      <c r="A283" s="15"/>
      <c r="B283" s="252"/>
      <c r="C283" s="253"/>
      <c r="D283" s="232" t="s">
        <v>128</v>
      </c>
      <c r="E283" s="254" t="s">
        <v>1</v>
      </c>
      <c r="F283" s="255" t="s">
        <v>144</v>
      </c>
      <c r="G283" s="253"/>
      <c r="H283" s="256">
        <v>576.78599999999994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2" t="s">
        <v>128</v>
      </c>
      <c r="AU283" s="262" t="s">
        <v>84</v>
      </c>
      <c r="AV283" s="15" t="s">
        <v>126</v>
      </c>
      <c r="AW283" s="15" t="s">
        <v>31</v>
      </c>
      <c r="AX283" s="15" t="s">
        <v>82</v>
      </c>
      <c r="AY283" s="262" t="s">
        <v>119</v>
      </c>
    </row>
    <row r="284" s="2" customFormat="1" ht="24.15" customHeight="1">
      <c r="A284" s="39"/>
      <c r="B284" s="40"/>
      <c r="C284" s="216" t="s">
        <v>332</v>
      </c>
      <c r="D284" s="216" t="s">
        <v>122</v>
      </c>
      <c r="E284" s="217" t="s">
        <v>333</v>
      </c>
      <c r="F284" s="218" t="s">
        <v>334</v>
      </c>
      <c r="G284" s="219" t="s">
        <v>137</v>
      </c>
      <c r="H284" s="220">
        <v>288.39299999999997</v>
      </c>
      <c r="I284" s="221"/>
      <c r="J284" s="222">
        <f>ROUND(I284*H284,2)</f>
        <v>0</v>
      </c>
      <c r="K284" s="223"/>
      <c r="L284" s="45"/>
      <c r="M284" s="224" t="s">
        <v>1</v>
      </c>
      <c r="N284" s="225" t="s">
        <v>39</v>
      </c>
      <c r="O284" s="92"/>
      <c r="P284" s="226">
        <f>O284*H284</f>
        <v>0</v>
      </c>
      <c r="Q284" s="226">
        <v>0.00116</v>
      </c>
      <c r="R284" s="226">
        <f>Q284*H284</f>
        <v>0.33453587999999995</v>
      </c>
      <c r="S284" s="226">
        <v>0</v>
      </c>
      <c r="T284" s="22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8" t="s">
        <v>171</v>
      </c>
      <c r="AT284" s="228" t="s">
        <v>122</v>
      </c>
      <c r="AU284" s="228" t="s">
        <v>84</v>
      </c>
      <c r="AY284" s="18" t="s">
        <v>119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8" t="s">
        <v>82</v>
      </c>
      <c r="BK284" s="229">
        <f>ROUND(I284*H284,2)</f>
        <v>0</v>
      </c>
      <c r="BL284" s="18" t="s">
        <v>171</v>
      </c>
      <c r="BM284" s="228" t="s">
        <v>335</v>
      </c>
    </row>
    <row r="285" s="13" customFormat="1">
      <c r="A285" s="13"/>
      <c r="B285" s="230"/>
      <c r="C285" s="231"/>
      <c r="D285" s="232" t="s">
        <v>128</v>
      </c>
      <c r="E285" s="233" t="s">
        <v>1</v>
      </c>
      <c r="F285" s="234" t="s">
        <v>336</v>
      </c>
      <c r="G285" s="231"/>
      <c r="H285" s="233" t="s">
        <v>1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128</v>
      </c>
      <c r="AU285" s="240" t="s">
        <v>84</v>
      </c>
      <c r="AV285" s="13" t="s">
        <v>82</v>
      </c>
      <c r="AW285" s="13" t="s">
        <v>31</v>
      </c>
      <c r="AX285" s="13" t="s">
        <v>74</v>
      </c>
      <c r="AY285" s="240" t="s">
        <v>119</v>
      </c>
    </row>
    <row r="286" s="14" customFormat="1">
      <c r="A286" s="14"/>
      <c r="B286" s="241"/>
      <c r="C286" s="242"/>
      <c r="D286" s="232" t="s">
        <v>128</v>
      </c>
      <c r="E286" s="243" t="s">
        <v>1</v>
      </c>
      <c r="F286" s="244" t="s">
        <v>184</v>
      </c>
      <c r="G286" s="242"/>
      <c r="H286" s="245">
        <v>288.39299999999997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128</v>
      </c>
      <c r="AU286" s="251" t="s">
        <v>84</v>
      </c>
      <c r="AV286" s="14" t="s">
        <v>84</v>
      </c>
      <c r="AW286" s="14" t="s">
        <v>31</v>
      </c>
      <c r="AX286" s="14" t="s">
        <v>82</v>
      </c>
      <c r="AY286" s="251" t="s">
        <v>119</v>
      </c>
    </row>
    <row r="287" s="2" customFormat="1" ht="24.15" customHeight="1">
      <c r="A287" s="39"/>
      <c r="B287" s="40"/>
      <c r="C287" s="274" t="s">
        <v>337</v>
      </c>
      <c r="D287" s="274" t="s">
        <v>214</v>
      </c>
      <c r="E287" s="275" t="s">
        <v>338</v>
      </c>
      <c r="F287" s="276" t="s">
        <v>339</v>
      </c>
      <c r="G287" s="277" t="s">
        <v>137</v>
      </c>
      <c r="H287" s="278">
        <v>30.280999999999999</v>
      </c>
      <c r="I287" s="279"/>
      <c r="J287" s="280">
        <f>ROUND(I287*H287,2)</f>
        <v>0</v>
      </c>
      <c r="K287" s="281"/>
      <c r="L287" s="282"/>
      <c r="M287" s="283" t="s">
        <v>1</v>
      </c>
      <c r="N287" s="284" t="s">
        <v>39</v>
      </c>
      <c r="O287" s="92"/>
      <c r="P287" s="226">
        <f>O287*H287</f>
        <v>0</v>
      </c>
      <c r="Q287" s="226">
        <v>0.002</v>
      </c>
      <c r="R287" s="226">
        <f>Q287*H287</f>
        <v>0.060561999999999998</v>
      </c>
      <c r="S287" s="226">
        <v>0</v>
      </c>
      <c r="T287" s="22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8" t="s">
        <v>217</v>
      </c>
      <c r="AT287" s="228" t="s">
        <v>214</v>
      </c>
      <c r="AU287" s="228" t="s">
        <v>84</v>
      </c>
      <c r="AY287" s="18" t="s">
        <v>119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8" t="s">
        <v>82</v>
      </c>
      <c r="BK287" s="229">
        <f>ROUND(I287*H287,2)</f>
        <v>0</v>
      </c>
      <c r="BL287" s="18" t="s">
        <v>171</v>
      </c>
      <c r="BM287" s="228" t="s">
        <v>340</v>
      </c>
    </row>
    <row r="288" s="13" customFormat="1">
      <c r="A288" s="13"/>
      <c r="B288" s="230"/>
      <c r="C288" s="231"/>
      <c r="D288" s="232" t="s">
        <v>128</v>
      </c>
      <c r="E288" s="233" t="s">
        <v>1</v>
      </c>
      <c r="F288" s="234" t="s">
        <v>341</v>
      </c>
      <c r="G288" s="231"/>
      <c r="H288" s="233" t="s">
        <v>1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128</v>
      </c>
      <c r="AU288" s="240" t="s">
        <v>84</v>
      </c>
      <c r="AV288" s="13" t="s">
        <v>82</v>
      </c>
      <c r="AW288" s="13" t="s">
        <v>31</v>
      </c>
      <c r="AX288" s="13" t="s">
        <v>74</v>
      </c>
      <c r="AY288" s="240" t="s">
        <v>119</v>
      </c>
    </row>
    <row r="289" s="13" customFormat="1">
      <c r="A289" s="13"/>
      <c r="B289" s="230"/>
      <c r="C289" s="231"/>
      <c r="D289" s="232" t="s">
        <v>128</v>
      </c>
      <c r="E289" s="233" t="s">
        <v>1</v>
      </c>
      <c r="F289" s="234" t="s">
        <v>342</v>
      </c>
      <c r="G289" s="231"/>
      <c r="H289" s="233" t="s">
        <v>1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0" t="s">
        <v>128</v>
      </c>
      <c r="AU289" s="240" t="s">
        <v>84</v>
      </c>
      <c r="AV289" s="13" t="s">
        <v>82</v>
      </c>
      <c r="AW289" s="13" t="s">
        <v>31</v>
      </c>
      <c r="AX289" s="13" t="s">
        <v>74</v>
      </c>
      <c r="AY289" s="240" t="s">
        <v>119</v>
      </c>
    </row>
    <row r="290" s="14" customFormat="1">
      <c r="A290" s="14"/>
      <c r="B290" s="241"/>
      <c r="C290" s="242"/>
      <c r="D290" s="232" t="s">
        <v>128</v>
      </c>
      <c r="E290" s="243" t="s">
        <v>1</v>
      </c>
      <c r="F290" s="244" t="s">
        <v>343</v>
      </c>
      <c r="G290" s="242"/>
      <c r="H290" s="245">
        <v>30.280999999999999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1" t="s">
        <v>128</v>
      </c>
      <c r="AU290" s="251" t="s">
        <v>84</v>
      </c>
      <c r="AV290" s="14" t="s">
        <v>84</v>
      </c>
      <c r="AW290" s="14" t="s">
        <v>31</v>
      </c>
      <c r="AX290" s="14" t="s">
        <v>82</v>
      </c>
      <c r="AY290" s="251" t="s">
        <v>119</v>
      </c>
    </row>
    <row r="291" s="2" customFormat="1" ht="24.15" customHeight="1">
      <c r="A291" s="39"/>
      <c r="B291" s="40"/>
      <c r="C291" s="274" t="s">
        <v>344</v>
      </c>
      <c r="D291" s="274" t="s">
        <v>214</v>
      </c>
      <c r="E291" s="275" t="s">
        <v>345</v>
      </c>
      <c r="F291" s="276" t="s">
        <v>346</v>
      </c>
      <c r="G291" s="277" t="s">
        <v>137</v>
      </c>
      <c r="H291" s="278">
        <v>12.6</v>
      </c>
      <c r="I291" s="279"/>
      <c r="J291" s="280">
        <f>ROUND(I291*H291,2)</f>
        <v>0</v>
      </c>
      <c r="K291" s="281"/>
      <c r="L291" s="282"/>
      <c r="M291" s="283" t="s">
        <v>1</v>
      </c>
      <c r="N291" s="284" t="s">
        <v>39</v>
      </c>
      <c r="O291" s="92"/>
      <c r="P291" s="226">
        <f>O291*H291</f>
        <v>0</v>
      </c>
      <c r="Q291" s="226">
        <v>0.012</v>
      </c>
      <c r="R291" s="226">
        <f>Q291*H291</f>
        <v>0.1512</v>
      </c>
      <c r="S291" s="226">
        <v>0</v>
      </c>
      <c r="T291" s="22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8" t="s">
        <v>217</v>
      </c>
      <c r="AT291" s="228" t="s">
        <v>214</v>
      </c>
      <c r="AU291" s="228" t="s">
        <v>84</v>
      </c>
      <c r="AY291" s="18" t="s">
        <v>119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8" t="s">
        <v>82</v>
      </c>
      <c r="BK291" s="229">
        <f>ROUND(I291*H291,2)</f>
        <v>0</v>
      </c>
      <c r="BL291" s="18" t="s">
        <v>171</v>
      </c>
      <c r="BM291" s="228" t="s">
        <v>347</v>
      </c>
    </row>
    <row r="292" s="13" customFormat="1">
      <c r="A292" s="13"/>
      <c r="B292" s="230"/>
      <c r="C292" s="231"/>
      <c r="D292" s="232" t="s">
        <v>128</v>
      </c>
      <c r="E292" s="233" t="s">
        <v>1</v>
      </c>
      <c r="F292" s="234" t="s">
        <v>348</v>
      </c>
      <c r="G292" s="231"/>
      <c r="H292" s="233" t="s">
        <v>1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128</v>
      </c>
      <c r="AU292" s="240" t="s">
        <v>84</v>
      </c>
      <c r="AV292" s="13" t="s">
        <v>82</v>
      </c>
      <c r="AW292" s="13" t="s">
        <v>31</v>
      </c>
      <c r="AX292" s="13" t="s">
        <v>74</v>
      </c>
      <c r="AY292" s="240" t="s">
        <v>119</v>
      </c>
    </row>
    <row r="293" s="14" customFormat="1">
      <c r="A293" s="14"/>
      <c r="B293" s="241"/>
      <c r="C293" s="242"/>
      <c r="D293" s="232" t="s">
        <v>128</v>
      </c>
      <c r="E293" s="243" t="s">
        <v>1</v>
      </c>
      <c r="F293" s="244" t="s">
        <v>349</v>
      </c>
      <c r="G293" s="242"/>
      <c r="H293" s="245">
        <v>12.6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1" t="s">
        <v>128</v>
      </c>
      <c r="AU293" s="251" t="s">
        <v>84</v>
      </c>
      <c r="AV293" s="14" t="s">
        <v>84</v>
      </c>
      <c r="AW293" s="14" t="s">
        <v>31</v>
      </c>
      <c r="AX293" s="14" t="s">
        <v>82</v>
      </c>
      <c r="AY293" s="251" t="s">
        <v>119</v>
      </c>
    </row>
    <row r="294" s="2" customFormat="1" ht="24.15" customHeight="1">
      <c r="A294" s="39"/>
      <c r="B294" s="40"/>
      <c r="C294" s="216" t="s">
        <v>350</v>
      </c>
      <c r="D294" s="216" t="s">
        <v>122</v>
      </c>
      <c r="E294" s="217" t="s">
        <v>351</v>
      </c>
      <c r="F294" s="218" t="s">
        <v>352</v>
      </c>
      <c r="G294" s="219" t="s">
        <v>137</v>
      </c>
      <c r="H294" s="220">
        <v>288.39299999999997</v>
      </c>
      <c r="I294" s="221"/>
      <c r="J294" s="222">
        <f>ROUND(I294*H294,2)</f>
        <v>0</v>
      </c>
      <c r="K294" s="223"/>
      <c r="L294" s="45"/>
      <c r="M294" s="224" t="s">
        <v>1</v>
      </c>
      <c r="N294" s="225" t="s">
        <v>39</v>
      </c>
      <c r="O294" s="92"/>
      <c r="P294" s="226">
        <f>O294*H294</f>
        <v>0</v>
      </c>
      <c r="Q294" s="226">
        <v>0.00116</v>
      </c>
      <c r="R294" s="226">
        <f>Q294*H294</f>
        <v>0.33453587999999995</v>
      </c>
      <c r="S294" s="226">
        <v>0</v>
      </c>
      <c r="T294" s="22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8" t="s">
        <v>171</v>
      </c>
      <c r="AT294" s="228" t="s">
        <v>122</v>
      </c>
      <c r="AU294" s="228" t="s">
        <v>84</v>
      </c>
      <c r="AY294" s="18" t="s">
        <v>119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8" t="s">
        <v>82</v>
      </c>
      <c r="BK294" s="229">
        <f>ROUND(I294*H294,2)</f>
        <v>0</v>
      </c>
      <c r="BL294" s="18" t="s">
        <v>171</v>
      </c>
      <c r="BM294" s="228" t="s">
        <v>353</v>
      </c>
    </row>
    <row r="295" s="13" customFormat="1">
      <c r="A295" s="13"/>
      <c r="B295" s="230"/>
      <c r="C295" s="231"/>
      <c r="D295" s="232" t="s">
        <v>128</v>
      </c>
      <c r="E295" s="233" t="s">
        <v>1</v>
      </c>
      <c r="F295" s="234" t="s">
        <v>354</v>
      </c>
      <c r="G295" s="231"/>
      <c r="H295" s="233" t="s">
        <v>1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128</v>
      </c>
      <c r="AU295" s="240" t="s">
        <v>84</v>
      </c>
      <c r="AV295" s="13" t="s">
        <v>82</v>
      </c>
      <c r="AW295" s="13" t="s">
        <v>31</v>
      </c>
      <c r="AX295" s="13" t="s">
        <v>74</v>
      </c>
      <c r="AY295" s="240" t="s">
        <v>119</v>
      </c>
    </row>
    <row r="296" s="14" customFormat="1">
      <c r="A296" s="14"/>
      <c r="B296" s="241"/>
      <c r="C296" s="242"/>
      <c r="D296" s="232" t="s">
        <v>128</v>
      </c>
      <c r="E296" s="243" t="s">
        <v>1</v>
      </c>
      <c r="F296" s="244" t="s">
        <v>331</v>
      </c>
      <c r="G296" s="242"/>
      <c r="H296" s="245">
        <v>288.39299999999997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1" t="s">
        <v>128</v>
      </c>
      <c r="AU296" s="251" t="s">
        <v>84</v>
      </c>
      <c r="AV296" s="14" t="s">
        <v>84</v>
      </c>
      <c r="AW296" s="14" t="s">
        <v>31</v>
      </c>
      <c r="AX296" s="14" t="s">
        <v>82</v>
      </c>
      <c r="AY296" s="251" t="s">
        <v>119</v>
      </c>
    </row>
    <row r="297" s="2" customFormat="1" ht="21.75" customHeight="1">
      <c r="A297" s="39"/>
      <c r="B297" s="40"/>
      <c r="C297" s="274" t="s">
        <v>355</v>
      </c>
      <c r="D297" s="274" t="s">
        <v>214</v>
      </c>
      <c r="E297" s="275" t="s">
        <v>356</v>
      </c>
      <c r="F297" s="276" t="s">
        <v>357</v>
      </c>
      <c r="G297" s="277" t="s">
        <v>358</v>
      </c>
      <c r="H297" s="278">
        <v>46.433999999999998</v>
      </c>
      <c r="I297" s="279"/>
      <c r="J297" s="280">
        <f>ROUND(I297*H297,2)</f>
        <v>0</v>
      </c>
      <c r="K297" s="281"/>
      <c r="L297" s="282"/>
      <c r="M297" s="283" t="s">
        <v>1</v>
      </c>
      <c r="N297" s="284" t="s">
        <v>39</v>
      </c>
      <c r="O297" s="92"/>
      <c r="P297" s="226">
        <f>O297*H297</f>
        <v>0</v>
      </c>
      <c r="Q297" s="226">
        <v>0.02</v>
      </c>
      <c r="R297" s="226">
        <f>Q297*H297</f>
        <v>0.92867999999999995</v>
      </c>
      <c r="S297" s="226">
        <v>0</v>
      </c>
      <c r="T297" s="22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8" t="s">
        <v>217</v>
      </c>
      <c r="AT297" s="228" t="s">
        <v>214</v>
      </c>
      <c r="AU297" s="228" t="s">
        <v>84</v>
      </c>
      <c r="AY297" s="18" t="s">
        <v>119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8" t="s">
        <v>82</v>
      </c>
      <c r="BK297" s="229">
        <f>ROUND(I297*H297,2)</f>
        <v>0</v>
      </c>
      <c r="BL297" s="18" t="s">
        <v>171</v>
      </c>
      <c r="BM297" s="228" t="s">
        <v>359</v>
      </c>
    </row>
    <row r="298" s="13" customFormat="1">
      <c r="A298" s="13"/>
      <c r="B298" s="230"/>
      <c r="C298" s="231"/>
      <c r="D298" s="232" t="s">
        <v>128</v>
      </c>
      <c r="E298" s="233" t="s">
        <v>1</v>
      </c>
      <c r="F298" s="234" t="s">
        <v>360</v>
      </c>
      <c r="G298" s="231"/>
      <c r="H298" s="233" t="s">
        <v>1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128</v>
      </c>
      <c r="AU298" s="240" t="s">
        <v>84</v>
      </c>
      <c r="AV298" s="13" t="s">
        <v>82</v>
      </c>
      <c r="AW298" s="13" t="s">
        <v>31</v>
      </c>
      <c r="AX298" s="13" t="s">
        <v>74</v>
      </c>
      <c r="AY298" s="240" t="s">
        <v>119</v>
      </c>
    </row>
    <row r="299" s="14" customFormat="1">
      <c r="A299" s="14"/>
      <c r="B299" s="241"/>
      <c r="C299" s="242"/>
      <c r="D299" s="232" t="s">
        <v>128</v>
      </c>
      <c r="E299" s="243" t="s">
        <v>1</v>
      </c>
      <c r="F299" s="244" t="s">
        <v>361</v>
      </c>
      <c r="G299" s="242"/>
      <c r="H299" s="245">
        <v>46.143000000000001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1" t="s">
        <v>128</v>
      </c>
      <c r="AU299" s="251" t="s">
        <v>84</v>
      </c>
      <c r="AV299" s="14" t="s">
        <v>84</v>
      </c>
      <c r="AW299" s="14" t="s">
        <v>31</v>
      </c>
      <c r="AX299" s="14" t="s">
        <v>74</v>
      </c>
      <c r="AY299" s="251" t="s">
        <v>119</v>
      </c>
    </row>
    <row r="300" s="13" customFormat="1">
      <c r="A300" s="13"/>
      <c r="B300" s="230"/>
      <c r="C300" s="231"/>
      <c r="D300" s="232" t="s">
        <v>128</v>
      </c>
      <c r="E300" s="233" t="s">
        <v>1</v>
      </c>
      <c r="F300" s="234" t="s">
        <v>362</v>
      </c>
      <c r="G300" s="231"/>
      <c r="H300" s="233" t="s">
        <v>1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128</v>
      </c>
      <c r="AU300" s="240" t="s">
        <v>84</v>
      </c>
      <c r="AV300" s="13" t="s">
        <v>82</v>
      </c>
      <c r="AW300" s="13" t="s">
        <v>31</v>
      </c>
      <c r="AX300" s="13" t="s">
        <v>74</v>
      </c>
      <c r="AY300" s="240" t="s">
        <v>119</v>
      </c>
    </row>
    <row r="301" s="14" customFormat="1">
      <c r="A301" s="14"/>
      <c r="B301" s="241"/>
      <c r="C301" s="242"/>
      <c r="D301" s="232" t="s">
        <v>128</v>
      </c>
      <c r="E301" s="243" t="s">
        <v>1</v>
      </c>
      <c r="F301" s="244" t="s">
        <v>363</v>
      </c>
      <c r="G301" s="242"/>
      <c r="H301" s="245">
        <v>-1.9199999999999999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128</v>
      </c>
      <c r="AU301" s="251" t="s">
        <v>84</v>
      </c>
      <c r="AV301" s="14" t="s">
        <v>84</v>
      </c>
      <c r="AW301" s="14" t="s">
        <v>31</v>
      </c>
      <c r="AX301" s="14" t="s">
        <v>74</v>
      </c>
      <c r="AY301" s="251" t="s">
        <v>119</v>
      </c>
    </row>
    <row r="302" s="16" customFormat="1">
      <c r="A302" s="16"/>
      <c r="B302" s="263"/>
      <c r="C302" s="264"/>
      <c r="D302" s="232" t="s">
        <v>128</v>
      </c>
      <c r="E302" s="265" t="s">
        <v>1</v>
      </c>
      <c r="F302" s="266" t="s">
        <v>210</v>
      </c>
      <c r="G302" s="264"/>
      <c r="H302" s="267">
        <v>44.222999999999999</v>
      </c>
      <c r="I302" s="268"/>
      <c r="J302" s="264"/>
      <c r="K302" s="264"/>
      <c r="L302" s="269"/>
      <c r="M302" s="270"/>
      <c r="N302" s="271"/>
      <c r="O302" s="271"/>
      <c r="P302" s="271"/>
      <c r="Q302" s="271"/>
      <c r="R302" s="271"/>
      <c r="S302" s="271"/>
      <c r="T302" s="272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3" t="s">
        <v>128</v>
      </c>
      <c r="AU302" s="273" t="s">
        <v>84</v>
      </c>
      <c r="AV302" s="16" t="s">
        <v>134</v>
      </c>
      <c r="AW302" s="16" t="s">
        <v>31</v>
      </c>
      <c r="AX302" s="16" t="s">
        <v>74</v>
      </c>
      <c r="AY302" s="273" t="s">
        <v>119</v>
      </c>
    </row>
    <row r="303" s="13" customFormat="1">
      <c r="A303" s="13"/>
      <c r="B303" s="230"/>
      <c r="C303" s="231"/>
      <c r="D303" s="232" t="s">
        <v>128</v>
      </c>
      <c r="E303" s="233" t="s">
        <v>1</v>
      </c>
      <c r="F303" s="234" t="s">
        <v>274</v>
      </c>
      <c r="G303" s="231"/>
      <c r="H303" s="233" t="s">
        <v>1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128</v>
      </c>
      <c r="AU303" s="240" t="s">
        <v>84</v>
      </c>
      <c r="AV303" s="13" t="s">
        <v>82</v>
      </c>
      <c r="AW303" s="13" t="s">
        <v>31</v>
      </c>
      <c r="AX303" s="13" t="s">
        <v>74</v>
      </c>
      <c r="AY303" s="240" t="s">
        <v>119</v>
      </c>
    </row>
    <row r="304" s="14" customFormat="1">
      <c r="A304" s="14"/>
      <c r="B304" s="241"/>
      <c r="C304" s="242"/>
      <c r="D304" s="232" t="s">
        <v>128</v>
      </c>
      <c r="E304" s="243" t="s">
        <v>1</v>
      </c>
      <c r="F304" s="244" t="s">
        <v>364</v>
      </c>
      <c r="G304" s="242"/>
      <c r="H304" s="245">
        <v>2.2109999999999999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128</v>
      </c>
      <c r="AU304" s="251" t="s">
        <v>84</v>
      </c>
      <c r="AV304" s="14" t="s">
        <v>84</v>
      </c>
      <c r="AW304" s="14" t="s">
        <v>31</v>
      </c>
      <c r="AX304" s="14" t="s">
        <v>74</v>
      </c>
      <c r="AY304" s="251" t="s">
        <v>119</v>
      </c>
    </row>
    <row r="305" s="15" customFormat="1">
      <c r="A305" s="15"/>
      <c r="B305" s="252"/>
      <c r="C305" s="253"/>
      <c r="D305" s="232" t="s">
        <v>128</v>
      </c>
      <c r="E305" s="254" t="s">
        <v>1</v>
      </c>
      <c r="F305" s="255" t="s">
        <v>144</v>
      </c>
      <c r="G305" s="253"/>
      <c r="H305" s="256">
        <v>46.433999999999998</v>
      </c>
      <c r="I305" s="257"/>
      <c r="J305" s="253"/>
      <c r="K305" s="253"/>
      <c r="L305" s="258"/>
      <c r="M305" s="259"/>
      <c r="N305" s="260"/>
      <c r="O305" s="260"/>
      <c r="P305" s="260"/>
      <c r="Q305" s="260"/>
      <c r="R305" s="260"/>
      <c r="S305" s="260"/>
      <c r="T305" s="261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2" t="s">
        <v>128</v>
      </c>
      <c r="AU305" s="262" t="s">
        <v>84</v>
      </c>
      <c r="AV305" s="15" t="s">
        <v>126</v>
      </c>
      <c r="AW305" s="15" t="s">
        <v>31</v>
      </c>
      <c r="AX305" s="15" t="s">
        <v>82</v>
      </c>
      <c r="AY305" s="262" t="s">
        <v>119</v>
      </c>
    </row>
    <row r="306" s="2" customFormat="1" ht="21.75" customHeight="1">
      <c r="A306" s="39"/>
      <c r="B306" s="40"/>
      <c r="C306" s="274" t="s">
        <v>365</v>
      </c>
      <c r="D306" s="274" t="s">
        <v>214</v>
      </c>
      <c r="E306" s="275" t="s">
        <v>366</v>
      </c>
      <c r="F306" s="276" t="s">
        <v>367</v>
      </c>
      <c r="G306" s="277" t="s">
        <v>358</v>
      </c>
      <c r="H306" s="278">
        <v>2.016</v>
      </c>
      <c r="I306" s="279"/>
      <c r="J306" s="280">
        <f>ROUND(I306*H306,2)</f>
        <v>0</v>
      </c>
      <c r="K306" s="281"/>
      <c r="L306" s="282"/>
      <c r="M306" s="283" t="s">
        <v>1</v>
      </c>
      <c r="N306" s="284" t="s">
        <v>39</v>
      </c>
      <c r="O306" s="92"/>
      <c r="P306" s="226">
        <f>O306*H306</f>
        <v>0</v>
      </c>
      <c r="Q306" s="226">
        <v>0.026249999999999999</v>
      </c>
      <c r="R306" s="226">
        <f>Q306*H306</f>
        <v>0.052920000000000002</v>
      </c>
      <c r="S306" s="226">
        <v>0</v>
      </c>
      <c r="T306" s="22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8" t="s">
        <v>217</v>
      </c>
      <c r="AT306" s="228" t="s">
        <v>214</v>
      </c>
      <c r="AU306" s="228" t="s">
        <v>84</v>
      </c>
      <c r="AY306" s="18" t="s">
        <v>119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8" t="s">
        <v>82</v>
      </c>
      <c r="BK306" s="229">
        <f>ROUND(I306*H306,2)</f>
        <v>0</v>
      </c>
      <c r="BL306" s="18" t="s">
        <v>171</v>
      </c>
      <c r="BM306" s="228" t="s">
        <v>368</v>
      </c>
    </row>
    <row r="307" s="13" customFormat="1">
      <c r="A307" s="13"/>
      <c r="B307" s="230"/>
      <c r="C307" s="231"/>
      <c r="D307" s="232" t="s">
        <v>128</v>
      </c>
      <c r="E307" s="233" t="s">
        <v>1</v>
      </c>
      <c r="F307" s="234" t="s">
        <v>369</v>
      </c>
      <c r="G307" s="231"/>
      <c r="H307" s="233" t="s">
        <v>1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0" t="s">
        <v>128</v>
      </c>
      <c r="AU307" s="240" t="s">
        <v>84</v>
      </c>
      <c r="AV307" s="13" t="s">
        <v>82</v>
      </c>
      <c r="AW307" s="13" t="s">
        <v>31</v>
      </c>
      <c r="AX307" s="13" t="s">
        <v>74</v>
      </c>
      <c r="AY307" s="240" t="s">
        <v>119</v>
      </c>
    </row>
    <row r="308" s="14" customFormat="1">
      <c r="A308" s="14"/>
      <c r="B308" s="241"/>
      <c r="C308" s="242"/>
      <c r="D308" s="232" t="s">
        <v>128</v>
      </c>
      <c r="E308" s="243" t="s">
        <v>1</v>
      </c>
      <c r="F308" s="244" t="s">
        <v>370</v>
      </c>
      <c r="G308" s="242"/>
      <c r="H308" s="245">
        <v>2.016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1" t="s">
        <v>128</v>
      </c>
      <c r="AU308" s="251" t="s">
        <v>84</v>
      </c>
      <c r="AV308" s="14" t="s">
        <v>84</v>
      </c>
      <c r="AW308" s="14" t="s">
        <v>31</v>
      </c>
      <c r="AX308" s="14" t="s">
        <v>82</v>
      </c>
      <c r="AY308" s="251" t="s">
        <v>119</v>
      </c>
    </row>
    <row r="309" s="2" customFormat="1" ht="33" customHeight="1">
      <c r="A309" s="39"/>
      <c r="B309" s="40"/>
      <c r="C309" s="216" t="s">
        <v>371</v>
      </c>
      <c r="D309" s="216" t="s">
        <v>122</v>
      </c>
      <c r="E309" s="217" t="s">
        <v>372</v>
      </c>
      <c r="F309" s="218" t="s">
        <v>373</v>
      </c>
      <c r="G309" s="219" t="s">
        <v>195</v>
      </c>
      <c r="H309" s="220">
        <v>73</v>
      </c>
      <c r="I309" s="221"/>
      <c r="J309" s="222">
        <f>ROUND(I309*H309,2)</f>
        <v>0</v>
      </c>
      <c r="K309" s="223"/>
      <c r="L309" s="45"/>
      <c r="M309" s="224" t="s">
        <v>1</v>
      </c>
      <c r="N309" s="225" t="s">
        <v>39</v>
      </c>
      <c r="O309" s="92"/>
      <c r="P309" s="226">
        <f>O309*H309</f>
        <v>0</v>
      </c>
      <c r="Q309" s="226">
        <v>0.00010000000000000001</v>
      </c>
      <c r="R309" s="226">
        <f>Q309*H309</f>
        <v>0.0073000000000000001</v>
      </c>
      <c r="S309" s="226">
        <v>0</v>
      </c>
      <c r="T309" s="22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8" t="s">
        <v>171</v>
      </c>
      <c r="AT309" s="228" t="s">
        <v>122</v>
      </c>
      <c r="AU309" s="228" t="s">
        <v>84</v>
      </c>
      <c r="AY309" s="18" t="s">
        <v>119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8" t="s">
        <v>82</v>
      </c>
      <c r="BK309" s="229">
        <f>ROUND(I309*H309,2)</f>
        <v>0</v>
      </c>
      <c r="BL309" s="18" t="s">
        <v>171</v>
      </c>
      <c r="BM309" s="228" t="s">
        <v>374</v>
      </c>
    </row>
    <row r="310" s="13" customFormat="1">
      <c r="A310" s="13"/>
      <c r="B310" s="230"/>
      <c r="C310" s="231"/>
      <c r="D310" s="232" t="s">
        <v>128</v>
      </c>
      <c r="E310" s="233" t="s">
        <v>1</v>
      </c>
      <c r="F310" s="234" t="s">
        <v>375</v>
      </c>
      <c r="G310" s="231"/>
      <c r="H310" s="233" t="s">
        <v>1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128</v>
      </c>
      <c r="AU310" s="240" t="s">
        <v>84</v>
      </c>
      <c r="AV310" s="13" t="s">
        <v>82</v>
      </c>
      <c r="AW310" s="13" t="s">
        <v>31</v>
      </c>
      <c r="AX310" s="13" t="s">
        <v>74</v>
      </c>
      <c r="AY310" s="240" t="s">
        <v>119</v>
      </c>
    </row>
    <row r="311" s="14" customFormat="1">
      <c r="A311" s="14"/>
      <c r="B311" s="241"/>
      <c r="C311" s="242"/>
      <c r="D311" s="232" t="s">
        <v>128</v>
      </c>
      <c r="E311" s="243" t="s">
        <v>1</v>
      </c>
      <c r="F311" s="244" t="s">
        <v>376</v>
      </c>
      <c r="G311" s="242"/>
      <c r="H311" s="245">
        <v>73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128</v>
      </c>
      <c r="AU311" s="251" t="s">
        <v>84</v>
      </c>
      <c r="AV311" s="14" t="s">
        <v>84</v>
      </c>
      <c r="AW311" s="14" t="s">
        <v>31</v>
      </c>
      <c r="AX311" s="14" t="s">
        <v>82</v>
      </c>
      <c r="AY311" s="251" t="s">
        <v>119</v>
      </c>
    </row>
    <row r="312" s="2" customFormat="1" ht="24.15" customHeight="1">
      <c r="A312" s="39"/>
      <c r="B312" s="40"/>
      <c r="C312" s="274" t="s">
        <v>377</v>
      </c>
      <c r="D312" s="274" t="s">
        <v>214</v>
      </c>
      <c r="E312" s="275" t="s">
        <v>378</v>
      </c>
      <c r="F312" s="276" t="s">
        <v>379</v>
      </c>
      <c r="G312" s="277" t="s">
        <v>137</v>
      </c>
      <c r="H312" s="278">
        <v>38.325000000000003</v>
      </c>
      <c r="I312" s="279"/>
      <c r="J312" s="280">
        <f>ROUND(I312*H312,2)</f>
        <v>0</v>
      </c>
      <c r="K312" s="281"/>
      <c r="L312" s="282"/>
      <c r="M312" s="283" t="s">
        <v>1</v>
      </c>
      <c r="N312" s="284" t="s">
        <v>39</v>
      </c>
      <c r="O312" s="92"/>
      <c r="P312" s="226">
        <f>O312*H312</f>
        <v>0</v>
      </c>
      <c r="Q312" s="226">
        <v>0.0030000000000000001</v>
      </c>
      <c r="R312" s="226">
        <f>Q312*H312</f>
        <v>0.11497500000000001</v>
      </c>
      <c r="S312" s="226">
        <v>0</v>
      </c>
      <c r="T312" s="22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8" t="s">
        <v>217</v>
      </c>
      <c r="AT312" s="228" t="s">
        <v>214</v>
      </c>
      <c r="AU312" s="228" t="s">
        <v>84</v>
      </c>
      <c r="AY312" s="18" t="s">
        <v>119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8" t="s">
        <v>82</v>
      </c>
      <c r="BK312" s="229">
        <f>ROUND(I312*H312,2)</f>
        <v>0</v>
      </c>
      <c r="BL312" s="18" t="s">
        <v>171</v>
      </c>
      <c r="BM312" s="228" t="s">
        <v>380</v>
      </c>
    </row>
    <row r="313" s="13" customFormat="1">
      <c r="A313" s="13"/>
      <c r="B313" s="230"/>
      <c r="C313" s="231"/>
      <c r="D313" s="232" t="s">
        <v>128</v>
      </c>
      <c r="E313" s="233" t="s">
        <v>1</v>
      </c>
      <c r="F313" s="234" t="s">
        <v>375</v>
      </c>
      <c r="G313" s="231"/>
      <c r="H313" s="233" t="s">
        <v>1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128</v>
      </c>
      <c r="AU313" s="240" t="s">
        <v>84</v>
      </c>
      <c r="AV313" s="13" t="s">
        <v>82</v>
      </c>
      <c r="AW313" s="13" t="s">
        <v>31</v>
      </c>
      <c r="AX313" s="13" t="s">
        <v>74</v>
      </c>
      <c r="AY313" s="240" t="s">
        <v>119</v>
      </c>
    </row>
    <row r="314" s="14" customFormat="1">
      <c r="A314" s="14"/>
      <c r="B314" s="241"/>
      <c r="C314" s="242"/>
      <c r="D314" s="232" t="s">
        <v>128</v>
      </c>
      <c r="E314" s="243" t="s">
        <v>1</v>
      </c>
      <c r="F314" s="244" t="s">
        <v>381</v>
      </c>
      <c r="G314" s="242"/>
      <c r="H314" s="245">
        <v>38.325000000000003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128</v>
      </c>
      <c r="AU314" s="251" t="s">
        <v>84</v>
      </c>
      <c r="AV314" s="14" t="s">
        <v>84</v>
      </c>
      <c r="AW314" s="14" t="s">
        <v>31</v>
      </c>
      <c r="AX314" s="14" t="s">
        <v>82</v>
      </c>
      <c r="AY314" s="251" t="s">
        <v>119</v>
      </c>
    </row>
    <row r="315" s="2" customFormat="1" ht="24.15" customHeight="1">
      <c r="A315" s="39"/>
      <c r="B315" s="40"/>
      <c r="C315" s="216" t="s">
        <v>382</v>
      </c>
      <c r="D315" s="216" t="s">
        <v>122</v>
      </c>
      <c r="E315" s="217" t="s">
        <v>383</v>
      </c>
      <c r="F315" s="218" t="s">
        <v>384</v>
      </c>
      <c r="G315" s="219" t="s">
        <v>309</v>
      </c>
      <c r="H315" s="285"/>
      <c r="I315" s="221"/>
      <c r="J315" s="222">
        <f>ROUND(I315*H315,2)</f>
        <v>0</v>
      </c>
      <c r="K315" s="223"/>
      <c r="L315" s="45"/>
      <c r="M315" s="224" t="s">
        <v>1</v>
      </c>
      <c r="N315" s="225" t="s">
        <v>39</v>
      </c>
      <c r="O315" s="92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8" t="s">
        <v>171</v>
      </c>
      <c r="AT315" s="228" t="s">
        <v>122</v>
      </c>
      <c r="AU315" s="228" t="s">
        <v>84</v>
      </c>
      <c r="AY315" s="18" t="s">
        <v>119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8" t="s">
        <v>82</v>
      </c>
      <c r="BK315" s="229">
        <f>ROUND(I315*H315,2)</f>
        <v>0</v>
      </c>
      <c r="BL315" s="18" t="s">
        <v>171</v>
      </c>
      <c r="BM315" s="228" t="s">
        <v>385</v>
      </c>
    </row>
    <row r="316" s="12" customFormat="1" ht="22.8" customHeight="1">
      <c r="A316" s="12"/>
      <c r="B316" s="200"/>
      <c r="C316" s="201"/>
      <c r="D316" s="202" t="s">
        <v>73</v>
      </c>
      <c r="E316" s="214" t="s">
        <v>386</v>
      </c>
      <c r="F316" s="214" t="s">
        <v>387</v>
      </c>
      <c r="G316" s="201"/>
      <c r="H316" s="201"/>
      <c r="I316" s="204"/>
      <c r="J316" s="215">
        <f>BK316</f>
        <v>0</v>
      </c>
      <c r="K316" s="201"/>
      <c r="L316" s="206"/>
      <c r="M316" s="207"/>
      <c r="N316" s="208"/>
      <c r="O316" s="208"/>
      <c r="P316" s="209">
        <f>SUM(P317:P321)</f>
        <v>0</v>
      </c>
      <c r="Q316" s="208"/>
      <c r="R316" s="209">
        <f>SUM(R317:R321)</f>
        <v>0.0021299999999999999</v>
      </c>
      <c r="S316" s="208"/>
      <c r="T316" s="210">
        <f>SUM(T317:T321)</f>
        <v>0.020109999999999999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1" t="s">
        <v>84</v>
      </c>
      <c r="AT316" s="212" t="s">
        <v>73</v>
      </c>
      <c r="AU316" s="212" t="s">
        <v>82</v>
      </c>
      <c r="AY316" s="211" t="s">
        <v>119</v>
      </c>
      <c r="BK316" s="213">
        <f>SUM(BK317:BK321)</f>
        <v>0</v>
      </c>
    </row>
    <row r="317" s="2" customFormat="1" ht="16.5" customHeight="1">
      <c r="A317" s="39"/>
      <c r="B317" s="40"/>
      <c r="C317" s="216" t="s">
        <v>388</v>
      </c>
      <c r="D317" s="216" t="s">
        <v>122</v>
      </c>
      <c r="E317" s="217" t="s">
        <v>389</v>
      </c>
      <c r="F317" s="218" t="s">
        <v>390</v>
      </c>
      <c r="G317" s="219" t="s">
        <v>125</v>
      </c>
      <c r="H317" s="220">
        <v>1</v>
      </c>
      <c r="I317" s="221"/>
      <c r="J317" s="222">
        <f>ROUND(I317*H317,2)</f>
        <v>0</v>
      </c>
      <c r="K317" s="223"/>
      <c r="L317" s="45"/>
      <c r="M317" s="224" t="s">
        <v>1</v>
      </c>
      <c r="N317" s="225" t="s">
        <v>39</v>
      </c>
      <c r="O317" s="92"/>
      <c r="P317" s="226">
        <f>O317*H317</f>
        <v>0</v>
      </c>
      <c r="Q317" s="226">
        <v>0</v>
      </c>
      <c r="R317" s="226">
        <f>Q317*H317</f>
        <v>0</v>
      </c>
      <c r="S317" s="226">
        <v>0.020109999999999999</v>
      </c>
      <c r="T317" s="227">
        <f>S317*H317</f>
        <v>0.020109999999999999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8" t="s">
        <v>171</v>
      </c>
      <c r="AT317" s="228" t="s">
        <v>122</v>
      </c>
      <c r="AU317" s="228" t="s">
        <v>84</v>
      </c>
      <c r="AY317" s="18" t="s">
        <v>119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8" t="s">
        <v>82</v>
      </c>
      <c r="BK317" s="229">
        <f>ROUND(I317*H317,2)</f>
        <v>0</v>
      </c>
      <c r="BL317" s="18" t="s">
        <v>171</v>
      </c>
      <c r="BM317" s="228" t="s">
        <v>391</v>
      </c>
    </row>
    <row r="318" s="2" customFormat="1" ht="33" customHeight="1">
      <c r="A318" s="39"/>
      <c r="B318" s="40"/>
      <c r="C318" s="216" t="s">
        <v>392</v>
      </c>
      <c r="D318" s="216" t="s">
        <v>122</v>
      </c>
      <c r="E318" s="217" t="s">
        <v>393</v>
      </c>
      <c r="F318" s="218" t="s">
        <v>394</v>
      </c>
      <c r="G318" s="219" t="s">
        <v>125</v>
      </c>
      <c r="H318" s="220">
        <v>1</v>
      </c>
      <c r="I318" s="221"/>
      <c r="J318" s="222">
        <f>ROUND(I318*H318,2)</f>
        <v>0</v>
      </c>
      <c r="K318" s="223"/>
      <c r="L318" s="45"/>
      <c r="M318" s="224" t="s">
        <v>1</v>
      </c>
      <c r="N318" s="225" t="s">
        <v>39</v>
      </c>
      <c r="O318" s="92"/>
      <c r="P318" s="226">
        <f>O318*H318</f>
        <v>0</v>
      </c>
      <c r="Q318" s="226">
        <v>0.0021299999999999999</v>
      </c>
      <c r="R318" s="226">
        <f>Q318*H318</f>
        <v>0.0021299999999999999</v>
      </c>
      <c r="S318" s="226">
        <v>0</v>
      </c>
      <c r="T318" s="22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8" t="s">
        <v>171</v>
      </c>
      <c r="AT318" s="228" t="s">
        <v>122</v>
      </c>
      <c r="AU318" s="228" t="s">
        <v>84</v>
      </c>
      <c r="AY318" s="18" t="s">
        <v>119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8" t="s">
        <v>82</v>
      </c>
      <c r="BK318" s="229">
        <f>ROUND(I318*H318,2)</f>
        <v>0</v>
      </c>
      <c r="BL318" s="18" t="s">
        <v>171</v>
      </c>
      <c r="BM318" s="228" t="s">
        <v>395</v>
      </c>
    </row>
    <row r="319" s="13" customFormat="1">
      <c r="A319" s="13"/>
      <c r="B319" s="230"/>
      <c r="C319" s="231"/>
      <c r="D319" s="232" t="s">
        <v>128</v>
      </c>
      <c r="E319" s="233" t="s">
        <v>1</v>
      </c>
      <c r="F319" s="234" t="s">
        <v>396</v>
      </c>
      <c r="G319" s="231"/>
      <c r="H319" s="233" t="s">
        <v>1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128</v>
      </c>
      <c r="AU319" s="240" t="s">
        <v>84</v>
      </c>
      <c r="AV319" s="13" t="s">
        <v>82</v>
      </c>
      <c r="AW319" s="13" t="s">
        <v>31</v>
      </c>
      <c r="AX319" s="13" t="s">
        <v>74</v>
      </c>
      <c r="AY319" s="240" t="s">
        <v>119</v>
      </c>
    </row>
    <row r="320" s="14" customFormat="1">
      <c r="A320" s="14"/>
      <c r="B320" s="241"/>
      <c r="C320" s="242"/>
      <c r="D320" s="232" t="s">
        <v>128</v>
      </c>
      <c r="E320" s="243" t="s">
        <v>1</v>
      </c>
      <c r="F320" s="244" t="s">
        <v>82</v>
      </c>
      <c r="G320" s="242"/>
      <c r="H320" s="245">
        <v>1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128</v>
      </c>
      <c r="AU320" s="251" t="s">
        <v>84</v>
      </c>
      <c r="AV320" s="14" t="s">
        <v>84</v>
      </c>
      <c r="AW320" s="14" t="s">
        <v>31</v>
      </c>
      <c r="AX320" s="14" t="s">
        <v>82</v>
      </c>
      <c r="AY320" s="251" t="s">
        <v>119</v>
      </c>
    </row>
    <row r="321" s="2" customFormat="1" ht="24.15" customHeight="1">
      <c r="A321" s="39"/>
      <c r="B321" s="40"/>
      <c r="C321" s="216" t="s">
        <v>397</v>
      </c>
      <c r="D321" s="216" t="s">
        <v>122</v>
      </c>
      <c r="E321" s="217" t="s">
        <v>398</v>
      </c>
      <c r="F321" s="218" t="s">
        <v>399</v>
      </c>
      <c r="G321" s="219" t="s">
        <v>309</v>
      </c>
      <c r="H321" s="285"/>
      <c r="I321" s="221"/>
      <c r="J321" s="222">
        <f>ROUND(I321*H321,2)</f>
        <v>0</v>
      </c>
      <c r="K321" s="223"/>
      <c r="L321" s="45"/>
      <c r="M321" s="224" t="s">
        <v>1</v>
      </c>
      <c r="N321" s="225" t="s">
        <v>39</v>
      </c>
      <c r="O321" s="92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8" t="s">
        <v>171</v>
      </c>
      <c r="AT321" s="228" t="s">
        <v>122</v>
      </c>
      <c r="AU321" s="228" t="s">
        <v>84</v>
      </c>
      <c r="AY321" s="18" t="s">
        <v>119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8" t="s">
        <v>82</v>
      </c>
      <c r="BK321" s="229">
        <f>ROUND(I321*H321,2)</f>
        <v>0</v>
      </c>
      <c r="BL321" s="18" t="s">
        <v>171</v>
      </c>
      <c r="BM321" s="228" t="s">
        <v>400</v>
      </c>
    </row>
    <row r="322" s="12" customFormat="1" ht="22.8" customHeight="1">
      <c r="A322" s="12"/>
      <c r="B322" s="200"/>
      <c r="C322" s="201"/>
      <c r="D322" s="202" t="s">
        <v>73</v>
      </c>
      <c r="E322" s="214" t="s">
        <v>401</v>
      </c>
      <c r="F322" s="214" t="s">
        <v>402</v>
      </c>
      <c r="G322" s="201"/>
      <c r="H322" s="201"/>
      <c r="I322" s="204"/>
      <c r="J322" s="215">
        <f>BK322</f>
        <v>0</v>
      </c>
      <c r="K322" s="201"/>
      <c r="L322" s="206"/>
      <c r="M322" s="207"/>
      <c r="N322" s="208"/>
      <c r="O322" s="208"/>
      <c r="P322" s="209">
        <f>SUM(P323:P332)</f>
        <v>0</v>
      </c>
      <c r="Q322" s="208"/>
      <c r="R322" s="209">
        <f>SUM(R323:R332)</f>
        <v>0.47496750667000004</v>
      </c>
      <c r="S322" s="208"/>
      <c r="T322" s="210">
        <f>SUM(T323:T332)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1" t="s">
        <v>84</v>
      </c>
      <c r="AT322" s="212" t="s">
        <v>73</v>
      </c>
      <c r="AU322" s="212" t="s">
        <v>82</v>
      </c>
      <c r="AY322" s="211" t="s">
        <v>119</v>
      </c>
      <c r="BK322" s="213">
        <f>SUM(BK323:BK332)</f>
        <v>0</v>
      </c>
    </row>
    <row r="323" s="2" customFormat="1" ht="24.15" customHeight="1">
      <c r="A323" s="39"/>
      <c r="B323" s="40"/>
      <c r="C323" s="216" t="s">
        <v>403</v>
      </c>
      <c r="D323" s="216" t="s">
        <v>122</v>
      </c>
      <c r="E323" s="217" t="s">
        <v>404</v>
      </c>
      <c r="F323" s="218" t="s">
        <v>405</v>
      </c>
      <c r="G323" s="219" t="s">
        <v>137</v>
      </c>
      <c r="H323" s="220">
        <v>36.5</v>
      </c>
      <c r="I323" s="221"/>
      <c r="J323" s="222">
        <f>ROUND(I323*H323,2)</f>
        <v>0</v>
      </c>
      <c r="K323" s="223"/>
      <c r="L323" s="45"/>
      <c r="M323" s="224" t="s">
        <v>1</v>
      </c>
      <c r="N323" s="225" t="s">
        <v>39</v>
      </c>
      <c r="O323" s="92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8" t="s">
        <v>171</v>
      </c>
      <c r="AT323" s="228" t="s">
        <v>122</v>
      </c>
      <c r="AU323" s="228" t="s">
        <v>84</v>
      </c>
      <c r="AY323" s="18" t="s">
        <v>119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8" t="s">
        <v>82</v>
      </c>
      <c r="BK323" s="229">
        <f>ROUND(I323*H323,2)</f>
        <v>0</v>
      </c>
      <c r="BL323" s="18" t="s">
        <v>171</v>
      </c>
      <c r="BM323" s="228" t="s">
        <v>406</v>
      </c>
    </row>
    <row r="324" s="13" customFormat="1">
      <c r="A324" s="13"/>
      <c r="B324" s="230"/>
      <c r="C324" s="231"/>
      <c r="D324" s="232" t="s">
        <v>128</v>
      </c>
      <c r="E324" s="233" t="s">
        <v>1</v>
      </c>
      <c r="F324" s="234" t="s">
        <v>407</v>
      </c>
      <c r="G324" s="231"/>
      <c r="H324" s="233" t="s">
        <v>1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128</v>
      </c>
      <c r="AU324" s="240" t="s">
        <v>84</v>
      </c>
      <c r="AV324" s="13" t="s">
        <v>82</v>
      </c>
      <c r="AW324" s="13" t="s">
        <v>31</v>
      </c>
      <c r="AX324" s="13" t="s">
        <v>74</v>
      </c>
      <c r="AY324" s="240" t="s">
        <v>119</v>
      </c>
    </row>
    <row r="325" s="13" customFormat="1">
      <c r="A325" s="13"/>
      <c r="B325" s="230"/>
      <c r="C325" s="231"/>
      <c r="D325" s="232" t="s">
        <v>128</v>
      </c>
      <c r="E325" s="233" t="s">
        <v>1</v>
      </c>
      <c r="F325" s="234" t="s">
        <v>408</v>
      </c>
      <c r="G325" s="231"/>
      <c r="H325" s="233" t="s">
        <v>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128</v>
      </c>
      <c r="AU325" s="240" t="s">
        <v>84</v>
      </c>
      <c r="AV325" s="13" t="s">
        <v>82</v>
      </c>
      <c r="AW325" s="13" t="s">
        <v>31</v>
      </c>
      <c r="AX325" s="13" t="s">
        <v>74</v>
      </c>
      <c r="AY325" s="240" t="s">
        <v>119</v>
      </c>
    </row>
    <row r="326" s="14" customFormat="1">
      <c r="A326" s="14"/>
      <c r="B326" s="241"/>
      <c r="C326" s="242"/>
      <c r="D326" s="232" t="s">
        <v>128</v>
      </c>
      <c r="E326" s="243" t="s">
        <v>1</v>
      </c>
      <c r="F326" s="244" t="s">
        <v>409</v>
      </c>
      <c r="G326" s="242"/>
      <c r="H326" s="245">
        <v>36.5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1" t="s">
        <v>128</v>
      </c>
      <c r="AU326" s="251" t="s">
        <v>84</v>
      </c>
      <c r="AV326" s="14" t="s">
        <v>84</v>
      </c>
      <c r="AW326" s="14" t="s">
        <v>31</v>
      </c>
      <c r="AX326" s="14" t="s">
        <v>82</v>
      </c>
      <c r="AY326" s="251" t="s">
        <v>119</v>
      </c>
    </row>
    <row r="327" s="2" customFormat="1" ht="24.15" customHeight="1">
      <c r="A327" s="39"/>
      <c r="B327" s="40"/>
      <c r="C327" s="274" t="s">
        <v>410</v>
      </c>
      <c r="D327" s="274" t="s">
        <v>214</v>
      </c>
      <c r="E327" s="275" t="s">
        <v>411</v>
      </c>
      <c r="F327" s="276" t="s">
        <v>412</v>
      </c>
      <c r="G327" s="277" t="s">
        <v>137</v>
      </c>
      <c r="H327" s="278">
        <v>38.325000000000003</v>
      </c>
      <c r="I327" s="279"/>
      <c r="J327" s="280">
        <f>ROUND(I327*H327,2)</f>
        <v>0</v>
      </c>
      <c r="K327" s="281"/>
      <c r="L327" s="282"/>
      <c r="M327" s="283" t="s">
        <v>1</v>
      </c>
      <c r="N327" s="284" t="s">
        <v>39</v>
      </c>
      <c r="O327" s="92"/>
      <c r="P327" s="226">
        <f>O327*H327</f>
        <v>0</v>
      </c>
      <c r="Q327" s="226">
        <v>0.01197</v>
      </c>
      <c r="R327" s="226">
        <f>Q327*H327</f>
        <v>0.45875025000000003</v>
      </c>
      <c r="S327" s="226">
        <v>0</v>
      </c>
      <c r="T327" s="22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8" t="s">
        <v>217</v>
      </c>
      <c r="AT327" s="228" t="s">
        <v>214</v>
      </c>
      <c r="AU327" s="228" t="s">
        <v>84</v>
      </c>
      <c r="AY327" s="18" t="s">
        <v>119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8" t="s">
        <v>82</v>
      </c>
      <c r="BK327" s="229">
        <f>ROUND(I327*H327,2)</f>
        <v>0</v>
      </c>
      <c r="BL327" s="18" t="s">
        <v>171</v>
      </c>
      <c r="BM327" s="228" t="s">
        <v>413</v>
      </c>
    </row>
    <row r="328" s="14" customFormat="1">
      <c r="A328" s="14"/>
      <c r="B328" s="241"/>
      <c r="C328" s="242"/>
      <c r="D328" s="232" t="s">
        <v>128</v>
      </c>
      <c r="E328" s="242"/>
      <c r="F328" s="244" t="s">
        <v>414</v>
      </c>
      <c r="G328" s="242"/>
      <c r="H328" s="245">
        <v>38.325000000000003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1" t="s">
        <v>128</v>
      </c>
      <c r="AU328" s="251" t="s">
        <v>84</v>
      </c>
      <c r="AV328" s="14" t="s">
        <v>84</v>
      </c>
      <c r="AW328" s="14" t="s">
        <v>4</v>
      </c>
      <c r="AX328" s="14" t="s">
        <v>82</v>
      </c>
      <c r="AY328" s="251" t="s">
        <v>119</v>
      </c>
    </row>
    <row r="329" s="2" customFormat="1" ht="24.15" customHeight="1">
      <c r="A329" s="39"/>
      <c r="B329" s="40"/>
      <c r="C329" s="216" t="s">
        <v>415</v>
      </c>
      <c r="D329" s="216" t="s">
        <v>122</v>
      </c>
      <c r="E329" s="217" t="s">
        <v>416</v>
      </c>
      <c r="F329" s="218" t="s">
        <v>417</v>
      </c>
      <c r="G329" s="219" t="s">
        <v>358</v>
      </c>
      <c r="H329" s="220">
        <v>0.69399999999999995</v>
      </c>
      <c r="I329" s="221"/>
      <c r="J329" s="222">
        <f>ROUND(I329*H329,2)</f>
        <v>0</v>
      </c>
      <c r="K329" s="223"/>
      <c r="L329" s="45"/>
      <c r="M329" s="224" t="s">
        <v>1</v>
      </c>
      <c r="N329" s="225" t="s">
        <v>39</v>
      </c>
      <c r="O329" s="92"/>
      <c r="P329" s="226">
        <f>O329*H329</f>
        <v>0</v>
      </c>
      <c r="Q329" s="226">
        <v>0.023367804999999998</v>
      </c>
      <c r="R329" s="226">
        <f>Q329*H329</f>
        <v>0.016217256669999999</v>
      </c>
      <c r="S329" s="226">
        <v>0</v>
      </c>
      <c r="T329" s="22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8" t="s">
        <v>171</v>
      </c>
      <c r="AT329" s="228" t="s">
        <v>122</v>
      </c>
      <c r="AU329" s="228" t="s">
        <v>84</v>
      </c>
      <c r="AY329" s="18" t="s">
        <v>119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8" t="s">
        <v>82</v>
      </c>
      <c r="BK329" s="229">
        <f>ROUND(I329*H329,2)</f>
        <v>0</v>
      </c>
      <c r="BL329" s="18" t="s">
        <v>171</v>
      </c>
      <c r="BM329" s="228" t="s">
        <v>418</v>
      </c>
    </row>
    <row r="330" s="13" customFormat="1">
      <c r="A330" s="13"/>
      <c r="B330" s="230"/>
      <c r="C330" s="231"/>
      <c r="D330" s="232" t="s">
        <v>128</v>
      </c>
      <c r="E330" s="233" t="s">
        <v>1</v>
      </c>
      <c r="F330" s="234" t="s">
        <v>419</v>
      </c>
      <c r="G330" s="231"/>
      <c r="H330" s="233" t="s">
        <v>1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128</v>
      </c>
      <c r="AU330" s="240" t="s">
        <v>84</v>
      </c>
      <c r="AV330" s="13" t="s">
        <v>82</v>
      </c>
      <c r="AW330" s="13" t="s">
        <v>31</v>
      </c>
      <c r="AX330" s="13" t="s">
        <v>74</v>
      </c>
      <c r="AY330" s="240" t="s">
        <v>119</v>
      </c>
    </row>
    <row r="331" s="14" customFormat="1">
      <c r="A331" s="14"/>
      <c r="B331" s="241"/>
      <c r="C331" s="242"/>
      <c r="D331" s="232" t="s">
        <v>128</v>
      </c>
      <c r="E331" s="243" t="s">
        <v>1</v>
      </c>
      <c r="F331" s="244" t="s">
        <v>420</v>
      </c>
      <c r="G331" s="242"/>
      <c r="H331" s="245">
        <v>0.69399999999999995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128</v>
      </c>
      <c r="AU331" s="251" t="s">
        <v>84</v>
      </c>
      <c r="AV331" s="14" t="s">
        <v>84</v>
      </c>
      <c r="AW331" s="14" t="s">
        <v>31</v>
      </c>
      <c r="AX331" s="14" t="s">
        <v>82</v>
      </c>
      <c r="AY331" s="251" t="s">
        <v>119</v>
      </c>
    </row>
    <row r="332" s="2" customFormat="1" ht="24.15" customHeight="1">
      <c r="A332" s="39"/>
      <c r="B332" s="40"/>
      <c r="C332" s="216" t="s">
        <v>421</v>
      </c>
      <c r="D332" s="216" t="s">
        <v>122</v>
      </c>
      <c r="E332" s="217" t="s">
        <v>422</v>
      </c>
      <c r="F332" s="218" t="s">
        <v>423</v>
      </c>
      <c r="G332" s="219" t="s">
        <v>309</v>
      </c>
      <c r="H332" s="285"/>
      <c r="I332" s="221"/>
      <c r="J332" s="222">
        <f>ROUND(I332*H332,2)</f>
        <v>0</v>
      </c>
      <c r="K332" s="223"/>
      <c r="L332" s="45"/>
      <c r="M332" s="224" t="s">
        <v>1</v>
      </c>
      <c r="N332" s="225" t="s">
        <v>39</v>
      </c>
      <c r="O332" s="92"/>
      <c r="P332" s="226">
        <f>O332*H332</f>
        <v>0</v>
      </c>
      <c r="Q332" s="226">
        <v>0</v>
      </c>
      <c r="R332" s="226">
        <f>Q332*H332</f>
        <v>0</v>
      </c>
      <c r="S332" s="226">
        <v>0</v>
      </c>
      <c r="T332" s="22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8" t="s">
        <v>171</v>
      </c>
      <c r="AT332" s="228" t="s">
        <v>122</v>
      </c>
      <c r="AU332" s="228" t="s">
        <v>84</v>
      </c>
      <c r="AY332" s="18" t="s">
        <v>119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8" t="s">
        <v>82</v>
      </c>
      <c r="BK332" s="229">
        <f>ROUND(I332*H332,2)</f>
        <v>0</v>
      </c>
      <c r="BL332" s="18" t="s">
        <v>171</v>
      </c>
      <c r="BM332" s="228" t="s">
        <v>424</v>
      </c>
    </row>
    <row r="333" s="12" customFormat="1" ht="22.8" customHeight="1">
      <c r="A333" s="12"/>
      <c r="B333" s="200"/>
      <c r="C333" s="201"/>
      <c r="D333" s="202" t="s">
        <v>73</v>
      </c>
      <c r="E333" s="214" t="s">
        <v>425</v>
      </c>
      <c r="F333" s="214" t="s">
        <v>426</v>
      </c>
      <c r="G333" s="201"/>
      <c r="H333" s="201"/>
      <c r="I333" s="204"/>
      <c r="J333" s="215">
        <f>BK333</f>
        <v>0</v>
      </c>
      <c r="K333" s="201"/>
      <c r="L333" s="206"/>
      <c r="M333" s="207"/>
      <c r="N333" s="208"/>
      <c r="O333" s="208"/>
      <c r="P333" s="209">
        <f>SUM(P334:P346)</f>
        <v>0</v>
      </c>
      <c r="Q333" s="208"/>
      <c r="R333" s="209">
        <f>SUM(R334:R346)</f>
        <v>0.29272999999999999</v>
      </c>
      <c r="S333" s="208"/>
      <c r="T333" s="210">
        <f>SUM(T334:T346)</f>
        <v>0.29658000000000001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1" t="s">
        <v>84</v>
      </c>
      <c r="AT333" s="212" t="s">
        <v>73</v>
      </c>
      <c r="AU333" s="212" t="s">
        <v>82</v>
      </c>
      <c r="AY333" s="211" t="s">
        <v>119</v>
      </c>
      <c r="BK333" s="213">
        <f>SUM(BK334:BK346)</f>
        <v>0</v>
      </c>
    </row>
    <row r="334" s="2" customFormat="1" ht="24.15" customHeight="1">
      <c r="A334" s="39"/>
      <c r="B334" s="40"/>
      <c r="C334" s="216" t="s">
        <v>427</v>
      </c>
      <c r="D334" s="216" t="s">
        <v>122</v>
      </c>
      <c r="E334" s="217" t="s">
        <v>428</v>
      </c>
      <c r="F334" s="218" t="s">
        <v>429</v>
      </c>
      <c r="G334" s="219" t="s">
        <v>195</v>
      </c>
      <c r="H334" s="220">
        <v>73</v>
      </c>
      <c r="I334" s="221"/>
      <c r="J334" s="222">
        <f>ROUND(I334*H334,2)</f>
        <v>0</v>
      </c>
      <c r="K334" s="223"/>
      <c r="L334" s="45"/>
      <c r="M334" s="224" t="s">
        <v>1</v>
      </c>
      <c r="N334" s="225" t="s">
        <v>39</v>
      </c>
      <c r="O334" s="92"/>
      <c r="P334" s="226">
        <f>O334*H334</f>
        <v>0</v>
      </c>
      <c r="Q334" s="226">
        <v>0</v>
      </c>
      <c r="R334" s="226">
        <f>Q334*H334</f>
        <v>0</v>
      </c>
      <c r="S334" s="226">
        <v>0.00191</v>
      </c>
      <c r="T334" s="227">
        <f>S334*H334</f>
        <v>0.13943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8" t="s">
        <v>171</v>
      </c>
      <c r="AT334" s="228" t="s">
        <v>122</v>
      </c>
      <c r="AU334" s="228" t="s">
        <v>84</v>
      </c>
      <c r="AY334" s="18" t="s">
        <v>119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8" t="s">
        <v>82</v>
      </c>
      <c r="BK334" s="229">
        <f>ROUND(I334*H334,2)</f>
        <v>0</v>
      </c>
      <c r="BL334" s="18" t="s">
        <v>171</v>
      </c>
      <c r="BM334" s="228" t="s">
        <v>430</v>
      </c>
    </row>
    <row r="335" s="13" customFormat="1">
      <c r="A335" s="13"/>
      <c r="B335" s="230"/>
      <c r="C335" s="231"/>
      <c r="D335" s="232" t="s">
        <v>128</v>
      </c>
      <c r="E335" s="233" t="s">
        <v>1</v>
      </c>
      <c r="F335" s="234" t="s">
        <v>431</v>
      </c>
      <c r="G335" s="231"/>
      <c r="H335" s="233" t="s">
        <v>1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128</v>
      </c>
      <c r="AU335" s="240" t="s">
        <v>84</v>
      </c>
      <c r="AV335" s="13" t="s">
        <v>82</v>
      </c>
      <c r="AW335" s="13" t="s">
        <v>31</v>
      </c>
      <c r="AX335" s="13" t="s">
        <v>74</v>
      </c>
      <c r="AY335" s="240" t="s">
        <v>119</v>
      </c>
    </row>
    <row r="336" s="14" customFormat="1">
      <c r="A336" s="14"/>
      <c r="B336" s="241"/>
      <c r="C336" s="242"/>
      <c r="D336" s="232" t="s">
        <v>128</v>
      </c>
      <c r="E336" s="243" t="s">
        <v>1</v>
      </c>
      <c r="F336" s="244" t="s">
        <v>376</v>
      </c>
      <c r="G336" s="242"/>
      <c r="H336" s="245">
        <v>73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128</v>
      </c>
      <c r="AU336" s="251" t="s">
        <v>84</v>
      </c>
      <c r="AV336" s="14" t="s">
        <v>84</v>
      </c>
      <c r="AW336" s="14" t="s">
        <v>31</v>
      </c>
      <c r="AX336" s="14" t="s">
        <v>82</v>
      </c>
      <c r="AY336" s="251" t="s">
        <v>119</v>
      </c>
    </row>
    <row r="337" s="2" customFormat="1" ht="16.5" customHeight="1">
      <c r="A337" s="39"/>
      <c r="B337" s="40"/>
      <c r="C337" s="216" t="s">
        <v>432</v>
      </c>
      <c r="D337" s="216" t="s">
        <v>122</v>
      </c>
      <c r="E337" s="217" t="s">
        <v>433</v>
      </c>
      <c r="F337" s="218" t="s">
        <v>434</v>
      </c>
      <c r="G337" s="219" t="s">
        <v>195</v>
      </c>
      <c r="H337" s="220">
        <v>89.799999999999997</v>
      </c>
      <c r="I337" s="221"/>
      <c r="J337" s="222">
        <f>ROUND(I337*H337,2)</f>
        <v>0</v>
      </c>
      <c r="K337" s="223"/>
      <c r="L337" s="45"/>
      <c r="M337" s="224" t="s">
        <v>1</v>
      </c>
      <c r="N337" s="225" t="s">
        <v>39</v>
      </c>
      <c r="O337" s="92"/>
      <c r="P337" s="226">
        <f>O337*H337</f>
        <v>0</v>
      </c>
      <c r="Q337" s="226">
        <v>0</v>
      </c>
      <c r="R337" s="226">
        <f>Q337*H337</f>
        <v>0</v>
      </c>
      <c r="S337" s="226">
        <v>0.00175</v>
      </c>
      <c r="T337" s="227">
        <f>S337*H337</f>
        <v>0.15715000000000001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8" t="s">
        <v>171</v>
      </c>
      <c r="AT337" s="228" t="s">
        <v>122</v>
      </c>
      <c r="AU337" s="228" t="s">
        <v>84</v>
      </c>
      <c r="AY337" s="18" t="s">
        <v>119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8" t="s">
        <v>82</v>
      </c>
      <c r="BK337" s="229">
        <f>ROUND(I337*H337,2)</f>
        <v>0</v>
      </c>
      <c r="BL337" s="18" t="s">
        <v>171</v>
      </c>
      <c r="BM337" s="228" t="s">
        <v>435</v>
      </c>
    </row>
    <row r="338" s="13" customFormat="1">
      <c r="A338" s="13"/>
      <c r="B338" s="230"/>
      <c r="C338" s="231"/>
      <c r="D338" s="232" t="s">
        <v>128</v>
      </c>
      <c r="E338" s="233" t="s">
        <v>1</v>
      </c>
      <c r="F338" s="234" t="s">
        <v>176</v>
      </c>
      <c r="G338" s="231"/>
      <c r="H338" s="233" t="s">
        <v>1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128</v>
      </c>
      <c r="AU338" s="240" t="s">
        <v>84</v>
      </c>
      <c r="AV338" s="13" t="s">
        <v>82</v>
      </c>
      <c r="AW338" s="13" t="s">
        <v>31</v>
      </c>
      <c r="AX338" s="13" t="s">
        <v>74</v>
      </c>
      <c r="AY338" s="240" t="s">
        <v>119</v>
      </c>
    </row>
    <row r="339" s="14" customFormat="1">
      <c r="A339" s="14"/>
      <c r="B339" s="241"/>
      <c r="C339" s="242"/>
      <c r="D339" s="232" t="s">
        <v>128</v>
      </c>
      <c r="E339" s="243" t="s">
        <v>1</v>
      </c>
      <c r="F339" s="244" t="s">
        <v>376</v>
      </c>
      <c r="G339" s="242"/>
      <c r="H339" s="245">
        <v>73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128</v>
      </c>
      <c r="AU339" s="251" t="s">
        <v>84</v>
      </c>
      <c r="AV339" s="14" t="s">
        <v>84</v>
      </c>
      <c r="AW339" s="14" t="s">
        <v>31</v>
      </c>
      <c r="AX339" s="14" t="s">
        <v>74</v>
      </c>
      <c r="AY339" s="251" t="s">
        <v>119</v>
      </c>
    </row>
    <row r="340" s="13" customFormat="1">
      <c r="A340" s="13"/>
      <c r="B340" s="230"/>
      <c r="C340" s="231"/>
      <c r="D340" s="232" t="s">
        <v>128</v>
      </c>
      <c r="E340" s="233" t="s">
        <v>1</v>
      </c>
      <c r="F340" s="234" t="s">
        <v>187</v>
      </c>
      <c r="G340" s="231"/>
      <c r="H340" s="233" t="s">
        <v>1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0" t="s">
        <v>128</v>
      </c>
      <c r="AU340" s="240" t="s">
        <v>84</v>
      </c>
      <c r="AV340" s="13" t="s">
        <v>82</v>
      </c>
      <c r="AW340" s="13" t="s">
        <v>31</v>
      </c>
      <c r="AX340" s="13" t="s">
        <v>74</v>
      </c>
      <c r="AY340" s="240" t="s">
        <v>119</v>
      </c>
    </row>
    <row r="341" s="14" customFormat="1">
      <c r="A341" s="14"/>
      <c r="B341" s="241"/>
      <c r="C341" s="242"/>
      <c r="D341" s="232" t="s">
        <v>128</v>
      </c>
      <c r="E341" s="243" t="s">
        <v>1</v>
      </c>
      <c r="F341" s="244" t="s">
        <v>241</v>
      </c>
      <c r="G341" s="242"/>
      <c r="H341" s="245">
        <v>16.800000000000001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1" t="s">
        <v>128</v>
      </c>
      <c r="AU341" s="251" t="s">
        <v>84</v>
      </c>
      <c r="AV341" s="14" t="s">
        <v>84</v>
      </c>
      <c r="AW341" s="14" t="s">
        <v>31</v>
      </c>
      <c r="AX341" s="14" t="s">
        <v>74</v>
      </c>
      <c r="AY341" s="251" t="s">
        <v>119</v>
      </c>
    </row>
    <row r="342" s="15" customFormat="1">
      <c r="A342" s="15"/>
      <c r="B342" s="252"/>
      <c r="C342" s="253"/>
      <c r="D342" s="232" t="s">
        <v>128</v>
      </c>
      <c r="E342" s="254" t="s">
        <v>1</v>
      </c>
      <c r="F342" s="255" t="s">
        <v>144</v>
      </c>
      <c r="G342" s="253"/>
      <c r="H342" s="256">
        <v>89.799999999999997</v>
      </c>
      <c r="I342" s="257"/>
      <c r="J342" s="253"/>
      <c r="K342" s="253"/>
      <c r="L342" s="258"/>
      <c r="M342" s="259"/>
      <c r="N342" s="260"/>
      <c r="O342" s="260"/>
      <c r="P342" s="260"/>
      <c r="Q342" s="260"/>
      <c r="R342" s="260"/>
      <c r="S342" s="260"/>
      <c r="T342" s="261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2" t="s">
        <v>128</v>
      </c>
      <c r="AU342" s="262" t="s">
        <v>84</v>
      </c>
      <c r="AV342" s="15" t="s">
        <v>126</v>
      </c>
      <c r="AW342" s="15" t="s">
        <v>31</v>
      </c>
      <c r="AX342" s="15" t="s">
        <v>82</v>
      </c>
      <c r="AY342" s="262" t="s">
        <v>119</v>
      </c>
    </row>
    <row r="343" s="2" customFormat="1" ht="33" customHeight="1">
      <c r="A343" s="39"/>
      <c r="B343" s="40"/>
      <c r="C343" s="216" t="s">
        <v>436</v>
      </c>
      <c r="D343" s="216" t="s">
        <v>122</v>
      </c>
      <c r="E343" s="217" t="s">
        <v>437</v>
      </c>
      <c r="F343" s="218" t="s">
        <v>438</v>
      </c>
      <c r="G343" s="219" t="s">
        <v>195</v>
      </c>
      <c r="H343" s="220">
        <v>73</v>
      </c>
      <c r="I343" s="221"/>
      <c r="J343" s="222">
        <f>ROUND(I343*H343,2)</f>
        <v>0</v>
      </c>
      <c r="K343" s="223"/>
      <c r="L343" s="45"/>
      <c r="M343" s="224" t="s">
        <v>1</v>
      </c>
      <c r="N343" s="225" t="s">
        <v>39</v>
      </c>
      <c r="O343" s="92"/>
      <c r="P343" s="226">
        <f>O343*H343</f>
        <v>0</v>
      </c>
      <c r="Q343" s="226">
        <v>0.0040099999999999997</v>
      </c>
      <c r="R343" s="226">
        <f>Q343*H343</f>
        <v>0.29272999999999999</v>
      </c>
      <c r="S343" s="226">
        <v>0</v>
      </c>
      <c r="T343" s="22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8" t="s">
        <v>171</v>
      </c>
      <c r="AT343" s="228" t="s">
        <v>122</v>
      </c>
      <c r="AU343" s="228" t="s">
        <v>84</v>
      </c>
      <c r="AY343" s="18" t="s">
        <v>119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8" t="s">
        <v>82</v>
      </c>
      <c r="BK343" s="229">
        <f>ROUND(I343*H343,2)</f>
        <v>0</v>
      </c>
      <c r="BL343" s="18" t="s">
        <v>171</v>
      </c>
      <c r="BM343" s="228" t="s">
        <v>439</v>
      </c>
    </row>
    <row r="344" s="13" customFormat="1">
      <c r="A344" s="13"/>
      <c r="B344" s="230"/>
      <c r="C344" s="231"/>
      <c r="D344" s="232" t="s">
        <v>128</v>
      </c>
      <c r="E344" s="233" t="s">
        <v>1</v>
      </c>
      <c r="F344" s="234" t="s">
        <v>408</v>
      </c>
      <c r="G344" s="231"/>
      <c r="H344" s="233" t="s">
        <v>1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0" t="s">
        <v>128</v>
      </c>
      <c r="AU344" s="240" t="s">
        <v>84</v>
      </c>
      <c r="AV344" s="13" t="s">
        <v>82</v>
      </c>
      <c r="AW344" s="13" t="s">
        <v>31</v>
      </c>
      <c r="AX344" s="13" t="s">
        <v>74</v>
      </c>
      <c r="AY344" s="240" t="s">
        <v>119</v>
      </c>
    </row>
    <row r="345" s="14" customFormat="1">
      <c r="A345" s="14"/>
      <c r="B345" s="241"/>
      <c r="C345" s="242"/>
      <c r="D345" s="232" t="s">
        <v>128</v>
      </c>
      <c r="E345" s="243" t="s">
        <v>1</v>
      </c>
      <c r="F345" s="244" t="s">
        <v>376</v>
      </c>
      <c r="G345" s="242"/>
      <c r="H345" s="245">
        <v>73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1" t="s">
        <v>128</v>
      </c>
      <c r="AU345" s="251" t="s">
        <v>84</v>
      </c>
      <c r="AV345" s="14" t="s">
        <v>84</v>
      </c>
      <c r="AW345" s="14" t="s">
        <v>31</v>
      </c>
      <c r="AX345" s="14" t="s">
        <v>82</v>
      </c>
      <c r="AY345" s="251" t="s">
        <v>119</v>
      </c>
    </row>
    <row r="346" s="2" customFormat="1" ht="24.15" customHeight="1">
      <c r="A346" s="39"/>
      <c r="B346" s="40"/>
      <c r="C346" s="216" t="s">
        <v>440</v>
      </c>
      <c r="D346" s="216" t="s">
        <v>122</v>
      </c>
      <c r="E346" s="217" t="s">
        <v>441</v>
      </c>
      <c r="F346" s="218" t="s">
        <v>442</v>
      </c>
      <c r="G346" s="219" t="s">
        <v>309</v>
      </c>
      <c r="H346" s="285"/>
      <c r="I346" s="221"/>
      <c r="J346" s="222">
        <f>ROUND(I346*H346,2)</f>
        <v>0</v>
      </c>
      <c r="K346" s="223"/>
      <c r="L346" s="45"/>
      <c r="M346" s="224" t="s">
        <v>1</v>
      </c>
      <c r="N346" s="225" t="s">
        <v>39</v>
      </c>
      <c r="O346" s="92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8" t="s">
        <v>171</v>
      </c>
      <c r="AT346" s="228" t="s">
        <v>122</v>
      </c>
      <c r="AU346" s="228" t="s">
        <v>84</v>
      </c>
      <c r="AY346" s="18" t="s">
        <v>119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8" t="s">
        <v>82</v>
      </c>
      <c r="BK346" s="229">
        <f>ROUND(I346*H346,2)</f>
        <v>0</v>
      </c>
      <c r="BL346" s="18" t="s">
        <v>171</v>
      </c>
      <c r="BM346" s="228" t="s">
        <v>443</v>
      </c>
    </row>
    <row r="347" s="12" customFormat="1" ht="25.92" customHeight="1">
      <c r="A347" s="12"/>
      <c r="B347" s="200"/>
      <c r="C347" s="201"/>
      <c r="D347" s="202" t="s">
        <v>73</v>
      </c>
      <c r="E347" s="203" t="s">
        <v>444</v>
      </c>
      <c r="F347" s="203" t="s">
        <v>445</v>
      </c>
      <c r="G347" s="201"/>
      <c r="H347" s="201"/>
      <c r="I347" s="204"/>
      <c r="J347" s="205">
        <f>BK347</f>
        <v>0</v>
      </c>
      <c r="K347" s="201"/>
      <c r="L347" s="206"/>
      <c r="M347" s="207"/>
      <c r="N347" s="208"/>
      <c r="O347" s="208"/>
      <c r="P347" s="209">
        <f>P348+P349</f>
        <v>0</v>
      </c>
      <c r="Q347" s="208"/>
      <c r="R347" s="209">
        <f>R348+R349</f>
        <v>0</v>
      </c>
      <c r="S347" s="208"/>
      <c r="T347" s="210">
        <f>T348+T349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1" t="s">
        <v>151</v>
      </c>
      <c r="AT347" s="212" t="s">
        <v>73</v>
      </c>
      <c r="AU347" s="212" t="s">
        <v>74</v>
      </c>
      <c r="AY347" s="211" t="s">
        <v>119</v>
      </c>
      <c r="BK347" s="213">
        <f>BK348+BK349</f>
        <v>0</v>
      </c>
    </row>
    <row r="348" s="2" customFormat="1" ht="24.15" customHeight="1">
      <c r="A348" s="39"/>
      <c r="B348" s="40"/>
      <c r="C348" s="216" t="s">
        <v>446</v>
      </c>
      <c r="D348" s="216" t="s">
        <v>122</v>
      </c>
      <c r="E348" s="217" t="s">
        <v>447</v>
      </c>
      <c r="F348" s="218" t="s">
        <v>448</v>
      </c>
      <c r="G348" s="219" t="s">
        <v>449</v>
      </c>
      <c r="H348" s="220">
        <v>1</v>
      </c>
      <c r="I348" s="221"/>
      <c r="J348" s="222">
        <f>ROUND(I348*H348,2)</f>
        <v>0</v>
      </c>
      <c r="K348" s="223"/>
      <c r="L348" s="45"/>
      <c r="M348" s="224" t="s">
        <v>1</v>
      </c>
      <c r="N348" s="225" t="s">
        <v>39</v>
      </c>
      <c r="O348" s="92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8" t="s">
        <v>126</v>
      </c>
      <c r="AT348" s="228" t="s">
        <v>122</v>
      </c>
      <c r="AU348" s="228" t="s">
        <v>82</v>
      </c>
      <c r="AY348" s="18" t="s">
        <v>119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8" t="s">
        <v>82</v>
      </c>
      <c r="BK348" s="229">
        <f>ROUND(I348*H348,2)</f>
        <v>0</v>
      </c>
      <c r="BL348" s="18" t="s">
        <v>126</v>
      </c>
      <c r="BM348" s="228" t="s">
        <v>450</v>
      </c>
    </row>
    <row r="349" s="12" customFormat="1" ht="22.8" customHeight="1">
      <c r="A349" s="12"/>
      <c r="B349" s="200"/>
      <c r="C349" s="201"/>
      <c r="D349" s="202" t="s">
        <v>73</v>
      </c>
      <c r="E349" s="214" t="s">
        <v>451</v>
      </c>
      <c r="F349" s="214" t="s">
        <v>452</v>
      </c>
      <c r="G349" s="201"/>
      <c r="H349" s="201"/>
      <c r="I349" s="204"/>
      <c r="J349" s="215">
        <f>BK349</f>
        <v>0</v>
      </c>
      <c r="K349" s="201"/>
      <c r="L349" s="206"/>
      <c r="M349" s="207"/>
      <c r="N349" s="208"/>
      <c r="O349" s="208"/>
      <c r="P349" s="209">
        <f>P350</f>
        <v>0</v>
      </c>
      <c r="Q349" s="208"/>
      <c r="R349" s="209">
        <f>R350</f>
        <v>0</v>
      </c>
      <c r="S349" s="208"/>
      <c r="T349" s="210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1" t="s">
        <v>151</v>
      </c>
      <c r="AT349" s="212" t="s">
        <v>73</v>
      </c>
      <c r="AU349" s="212" t="s">
        <v>82</v>
      </c>
      <c r="AY349" s="211" t="s">
        <v>119</v>
      </c>
      <c r="BK349" s="213">
        <f>BK350</f>
        <v>0</v>
      </c>
    </row>
    <row r="350" s="2" customFormat="1" ht="16.5" customHeight="1">
      <c r="A350" s="39"/>
      <c r="B350" s="40"/>
      <c r="C350" s="216" t="s">
        <v>453</v>
      </c>
      <c r="D350" s="216" t="s">
        <v>122</v>
      </c>
      <c r="E350" s="217" t="s">
        <v>454</v>
      </c>
      <c r="F350" s="218" t="s">
        <v>452</v>
      </c>
      <c r="G350" s="219" t="s">
        <v>309</v>
      </c>
      <c r="H350" s="285"/>
      <c r="I350" s="221"/>
      <c r="J350" s="222">
        <f>ROUND(I350*H350,2)</f>
        <v>0</v>
      </c>
      <c r="K350" s="223"/>
      <c r="L350" s="45"/>
      <c r="M350" s="286" t="s">
        <v>1</v>
      </c>
      <c r="N350" s="287" t="s">
        <v>39</v>
      </c>
      <c r="O350" s="288"/>
      <c r="P350" s="289">
        <f>O350*H350</f>
        <v>0</v>
      </c>
      <c r="Q350" s="289">
        <v>0</v>
      </c>
      <c r="R350" s="289">
        <f>Q350*H350</f>
        <v>0</v>
      </c>
      <c r="S350" s="289">
        <v>0</v>
      </c>
      <c r="T350" s="29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8" t="s">
        <v>455</v>
      </c>
      <c r="AT350" s="228" t="s">
        <v>122</v>
      </c>
      <c r="AU350" s="228" t="s">
        <v>84</v>
      </c>
      <c r="AY350" s="18" t="s">
        <v>119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8" t="s">
        <v>82</v>
      </c>
      <c r="BK350" s="229">
        <f>ROUND(I350*H350,2)</f>
        <v>0</v>
      </c>
      <c r="BL350" s="18" t="s">
        <v>455</v>
      </c>
      <c r="BM350" s="228" t="s">
        <v>456</v>
      </c>
    </row>
    <row r="351" s="2" customFormat="1" ht="6.96" customHeight="1">
      <c r="A351" s="39"/>
      <c r="B351" s="67"/>
      <c r="C351" s="68"/>
      <c r="D351" s="68"/>
      <c r="E351" s="68"/>
      <c r="F351" s="68"/>
      <c r="G351" s="68"/>
      <c r="H351" s="68"/>
      <c r="I351" s="68"/>
      <c r="J351" s="68"/>
      <c r="K351" s="68"/>
      <c r="L351" s="45"/>
      <c r="M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</row>
  </sheetData>
  <sheetProtection sheet="1" autoFilter="0" formatColumns="0" formatRows="0" objects="1" scenarios="1" spinCount="100000" saltValue="rx6vHgO2mK6+V+0pcf6OtU9FkiKMI+xp6J9UcxZdvgrq6I8dDg0uXj1nDy6F4bGkyjY4RWcuvpB/jZIVqMUCVA==" hashValue="R7hru5444PTsYa3YT2hdvhisiMWhlf6/btzvAM3LsNFX3Yzy0wd5xne5yPZ2chpOculMPUJkhDwqpGQ31lBdKQ==" algorithmName="SHA-512" password="CC35"/>
  <autoFilter ref="C126:K35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2021-08-02T05:44:22Z</dcterms:created>
  <dcterms:modified xsi:type="dcterms:W3CDTF">2021-08-02T05:44:25Z</dcterms:modified>
</cp:coreProperties>
</file>